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showInkAnnotation="0" defaultThemeVersion="124226"/>
  <xr:revisionPtr revIDLastSave="0" documentId="13_ncr:1_{B242CB12-5B66-4DF7-BDCB-B9EF84D4BFE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форма 2П_действующие" sheetId="20" r:id="rId1"/>
    <sheet name="Входные данные" sheetId="19" r:id="rId2"/>
  </sheets>
  <definedNames>
    <definedName name="_ftn1" localSheetId="0">'форма 2П_действующие'!#REF!</definedName>
    <definedName name="_ftn2" localSheetId="0">'форма 2П_действующие'!#REF!</definedName>
    <definedName name="_ftn3" localSheetId="0">'форма 2П_действующие'!#REF!</definedName>
    <definedName name="_ftnref1" localSheetId="0">'форма 2П_действующие'!#REF!</definedName>
    <definedName name="_ftnref2" localSheetId="0">'форма 2П_действующие'!$B$27</definedName>
    <definedName name="_ftnref3" localSheetId="0">'форма 2П_действующие'!$C$27</definedName>
    <definedName name="_Ref346553369" localSheetId="0">'форма 2П_действующие'!#REF!</definedName>
    <definedName name="_xlnm.Print_Titles" localSheetId="0">'форма 2П_действующие'!$6:$7</definedName>
    <definedName name="_xlnm.Print_Area" localSheetId="0">'форма 2П_действующие'!$A$2:$H$159</definedName>
  </definedNames>
  <calcPr calcId="191029"/>
</workbook>
</file>

<file path=xl/calcChain.xml><?xml version="1.0" encoding="utf-8"?>
<calcChain xmlns="http://schemas.openxmlformats.org/spreadsheetml/2006/main">
  <c r="F109" i="20" l="1"/>
  <c r="G109" i="20"/>
  <c r="H109" i="20"/>
  <c r="E109" i="20"/>
  <c r="D159" i="20"/>
  <c r="D143" i="20"/>
  <c r="F58" i="20" l="1"/>
  <c r="D99" i="20"/>
  <c r="H106" i="20" l="1"/>
  <c r="G106" i="20"/>
  <c r="F106" i="20"/>
  <c r="E106" i="20"/>
  <c r="D132" i="20" l="1"/>
  <c r="H132" i="20"/>
  <c r="G132" i="20"/>
  <c r="F132" i="20"/>
  <c r="E132" i="20"/>
  <c r="H112" i="20"/>
  <c r="G112" i="20"/>
  <c r="F112" i="20"/>
  <c r="E112" i="20"/>
  <c r="H104" i="20"/>
  <c r="G104" i="20"/>
  <c r="F104" i="20"/>
  <c r="E104" i="20"/>
  <c r="H102" i="20"/>
  <c r="G102" i="20"/>
  <c r="F102" i="20"/>
  <c r="E102" i="20"/>
  <c r="H92" i="20"/>
  <c r="G92" i="20"/>
  <c r="F92" i="20"/>
  <c r="E92" i="20"/>
  <c r="H89" i="20"/>
  <c r="G89" i="20"/>
  <c r="F89" i="20"/>
  <c r="E89" i="20"/>
  <c r="H87" i="20"/>
  <c r="G87" i="20"/>
  <c r="F87" i="20"/>
  <c r="E87" i="20"/>
  <c r="H82" i="20"/>
  <c r="G82" i="20"/>
  <c r="F82" i="20"/>
  <c r="E82" i="20"/>
  <c r="H80" i="20"/>
  <c r="G80" i="20"/>
  <c r="F80" i="20"/>
  <c r="E80" i="20"/>
  <c r="H72" i="20"/>
  <c r="G72" i="20"/>
  <c r="F72" i="20"/>
  <c r="E72" i="20"/>
  <c r="H68" i="20"/>
  <c r="G68" i="20"/>
  <c r="F68" i="20"/>
  <c r="E68" i="20"/>
  <c r="H64" i="20"/>
  <c r="G64" i="20"/>
  <c r="F64" i="20"/>
  <c r="E64" i="20"/>
  <c r="H60" i="20"/>
  <c r="G60" i="20"/>
  <c r="F60" i="20"/>
  <c r="E60" i="20"/>
  <c r="H58" i="20"/>
  <c r="G58" i="20"/>
  <c r="E58" i="20"/>
  <c r="H54" i="20"/>
  <c r="G54" i="20"/>
  <c r="F54" i="20"/>
  <c r="E54" i="20"/>
  <c r="H52" i="20"/>
  <c r="G52" i="20"/>
  <c r="F52" i="20"/>
  <c r="E52" i="20"/>
  <c r="H46" i="20"/>
  <c r="G46" i="20"/>
  <c r="F46" i="20"/>
  <c r="E46" i="20"/>
  <c r="H32" i="20"/>
  <c r="G32" i="20"/>
  <c r="F32" i="20"/>
  <c r="E32" i="20"/>
  <c r="H159" i="20" l="1"/>
  <c r="G159" i="20"/>
  <c r="F159" i="20"/>
  <c r="E159" i="20"/>
  <c r="H158" i="20"/>
  <c r="G158" i="20"/>
  <c r="F158" i="20"/>
  <c r="E158" i="20"/>
  <c r="H149" i="20"/>
  <c r="G149" i="20"/>
  <c r="F149" i="20"/>
  <c r="E149" i="20"/>
  <c r="D142" i="20"/>
  <c r="D149" i="20" s="1"/>
  <c r="H136" i="20"/>
  <c r="G136" i="20"/>
  <c r="F136" i="20"/>
  <c r="E136" i="20"/>
  <c r="D136" i="20"/>
  <c r="D133" i="20"/>
  <c r="D135" i="20" s="1"/>
  <c r="E133" i="20"/>
  <c r="E135" i="20" s="1"/>
  <c r="H99" i="20"/>
  <c r="G99" i="20"/>
  <c r="F99" i="20"/>
  <c r="E99" i="20"/>
  <c r="D84" i="20"/>
  <c r="D28" i="20"/>
  <c r="D24" i="20" s="1"/>
  <c r="E9" i="20"/>
  <c r="F9" i="20" l="1"/>
  <c r="D15" i="20"/>
  <c r="E14" i="20"/>
  <c r="E11" i="20"/>
  <c r="E140" i="20"/>
  <c r="D140" i="20"/>
  <c r="G28" i="20"/>
  <c r="F28" i="20"/>
  <c r="E28" i="20"/>
  <c r="E29" i="20" s="1"/>
  <c r="E84" i="20"/>
  <c r="E85" i="20" s="1"/>
  <c r="F84" i="20"/>
  <c r="F14" i="20" l="1"/>
  <c r="F11" i="20"/>
  <c r="D20" i="20"/>
  <c r="D19" i="20"/>
  <c r="D22" i="20"/>
  <c r="G9" i="20"/>
  <c r="H9" i="20" s="1"/>
  <c r="E15" i="20"/>
  <c r="E20" i="20" s="1"/>
  <c r="F85" i="20"/>
  <c r="G29" i="20"/>
  <c r="F29" i="20"/>
  <c r="H28" i="20"/>
  <c r="H29" i="20" s="1"/>
  <c r="F133" i="20"/>
  <c r="F135" i="20" s="1"/>
  <c r="F140" i="20" s="1"/>
  <c r="E22" i="20" l="1"/>
  <c r="D21" i="20"/>
  <c r="E19" i="20"/>
  <c r="E21" i="20" s="1"/>
  <c r="H15" i="20"/>
  <c r="H22" i="20" s="1"/>
  <c r="H14" i="20"/>
  <c r="H11" i="20"/>
  <c r="F15" i="20"/>
  <c r="G11" i="20"/>
  <c r="G14" i="20"/>
  <c r="G133" i="20"/>
  <c r="G135" i="20" s="1"/>
  <c r="G140" i="20" s="1"/>
  <c r="H133" i="20"/>
  <c r="H135" i="20" s="1"/>
  <c r="H140" i="20" s="1"/>
  <c r="G15" i="20"/>
  <c r="H20" i="20" l="1"/>
  <c r="F22" i="20"/>
  <c r="F20" i="20"/>
  <c r="F19" i="20"/>
  <c r="H19" i="20"/>
  <c r="H84" i="20"/>
  <c r="G84" i="20"/>
  <c r="G85" i="20" s="1"/>
  <c r="G22" i="20"/>
  <c r="G20" i="20"/>
  <c r="G19" i="20"/>
  <c r="H21" i="20" l="1"/>
  <c r="F21" i="20"/>
  <c r="G21" i="20"/>
  <c r="H85" i="20"/>
  <c r="E24" i="20" l="1"/>
  <c r="E25" i="20" s="1"/>
  <c r="H24" i="20"/>
  <c r="F24" i="20"/>
  <c r="G24" i="20"/>
  <c r="G25" i="20" l="1"/>
  <c r="F25" i="20"/>
  <c r="H25" i="20"/>
</calcChain>
</file>

<file path=xl/sharedStrings.xml><?xml version="1.0" encoding="utf-8"?>
<sst xmlns="http://schemas.openxmlformats.org/spreadsheetml/2006/main" count="455" uniqueCount="254">
  <si>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</si>
  <si>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</si>
  <si>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</si>
  <si>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</si>
  <si>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</si>
  <si>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</si>
  <si>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Демографические показатели</t>
  </si>
  <si>
    <t>%</t>
  </si>
  <si>
    <t>В том числе: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</si>
  <si>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</si>
  <si>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</si>
  <si>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</si>
  <si>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</si>
  <si>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</si>
  <si>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</si>
  <si>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</si>
  <si>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</si>
  <si>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% к предыдущему году</t>
  </si>
  <si>
    <t>IV</t>
  </si>
  <si>
    <t>Сельское хозяйство</t>
  </si>
  <si>
    <t>V</t>
  </si>
  <si>
    <t>VI</t>
  </si>
  <si>
    <t>Потребительский рынок</t>
  </si>
  <si>
    <t>VII</t>
  </si>
  <si>
    <t>Инвестиции</t>
  </si>
  <si>
    <t>Строительство</t>
  </si>
  <si>
    <t>Привлеченные средства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</si>
  <si>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</si>
  <si>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</si>
  <si>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</si>
  <si>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</si>
  <si>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</si>
  <si>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Собственные (налоговые и неналоговые)</t>
  </si>
  <si>
    <t>Рынок труда и занятость населения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</si>
  <si>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</si>
  <si>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</si>
  <si>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</si>
  <si>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</si>
  <si>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</si>
  <si>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</si>
  <si>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1.3</t>
  </si>
  <si>
    <t>1.4</t>
  </si>
  <si>
    <t>1.5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</si>
  <si>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</si>
  <si>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</si>
  <si>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</si>
  <si>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</si>
  <si>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</si>
  <si>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</si>
  <si>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</si>
  <si>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</si>
  <si>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</si>
  <si>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</si>
  <si>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</si>
  <si>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</si>
  <si>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</si>
  <si>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</si>
  <si>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2.1</t>
  </si>
  <si>
    <t>2.2</t>
  </si>
  <si>
    <t>2.3</t>
  </si>
  <si>
    <t>2.4</t>
  </si>
  <si>
    <t>1.1.2</t>
  </si>
  <si>
    <t>2.5</t>
  </si>
  <si>
    <t>2.6</t>
  </si>
  <si>
    <t>2.7</t>
  </si>
  <si>
    <t>2.8</t>
  </si>
  <si>
    <t>2.9</t>
  </si>
  <si>
    <t>2.10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</si>
  <si>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</si>
  <si>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</si>
  <si>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</si>
  <si>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</si>
  <si>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</si>
  <si>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</si>
  <si>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3.2.1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</si>
  <si>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</si>
  <si>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</si>
  <si>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</si>
  <si>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</si>
  <si>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</si>
  <si>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</si>
  <si>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</si>
  <si>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Собственные средства предприятий</t>
  </si>
  <si>
    <t>Миграционный прирост (-убыль)</t>
  </si>
  <si>
    <t>1.1.1</t>
  </si>
  <si>
    <t>Протяженность автодорог общего пользования местного значения (на конец года)</t>
  </si>
  <si>
    <t>Оценка</t>
  </si>
  <si>
    <t>Численность населения среднегодовая</t>
  </si>
  <si>
    <t>Продукция растениеводства</t>
  </si>
  <si>
    <t>Продукция животноводства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</si>
  <si>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</si>
  <si>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</si>
  <si>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Раздел С: обрабатывающие производства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</si>
  <si>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</si>
  <si>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</si>
  <si>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</si>
  <si>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</si>
  <si>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</si>
  <si>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</si>
  <si>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</si>
  <si>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</si>
  <si>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</si>
  <si>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</si>
  <si>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</si>
  <si>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</si>
  <si>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</si>
  <si>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</si>
  <si>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</si>
  <si>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</si>
  <si>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Безвозмездные поступления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</si>
  <si>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</si>
  <si>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Производство пищевых продуктов (группировка 10)</t>
  </si>
  <si>
    <t>Производство напитков (группировка 11)</t>
  </si>
  <si>
    <t>Производство табачных изделий (группировка 12)</t>
  </si>
  <si>
    <t>Производство текстильных изделий (группировка 13)</t>
  </si>
  <si>
    <t>Производство одежды (группировка 14)</t>
  </si>
  <si>
    <t>Производство кожи и изделий из кожи (группировка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</si>
  <si>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</si>
  <si>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Производство бумаги и бумажных изделий (группировка 17)</t>
  </si>
  <si>
    <t>Деятельность полиграфическая и копирование носителей информации (группировка 18)</t>
  </si>
  <si>
    <t>Производство кокса и нефтепродуктов (группировка 19)</t>
  </si>
  <si>
    <t>Производство химических веществ и химических продуктов (группировка 20)</t>
  </si>
  <si>
    <t>Производство лекарственных средств и материалов, применяемых в медицинских целях (группировка 21)</t>
  </si>
  <si>
    <t>Производство резиновых и пластмассовых изделий (группировка 22)</t>
  </si>
  <si>
    <t>Производство прочей неметаллической минеральной продукции (группировка 23)</t>
  </si>
  <si>
    <t>Производство металлургическое (группировка 24)</t>
  </si>
  <si>
    <t>3.15</t>
  </si>
  <si>
    <t>Производство готовых металлических изделий, кроме машин и оборудования (группировка 25)</t>
  </si>
  <si>
    <t>3.16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</si>
  <si>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</si>
  <si>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</si>
  <si>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</si>
  <si>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</si>
  <si>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</si>
  <si>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</si>
  <si>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</si>
  <si>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</si>
  <si>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</si>
  <si>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</si>
  <si>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</si>
  <si>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</si>
  <si>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</si>
  <si>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</si>
  <si>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</si>
  <si>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</si>
  <si>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1</t>
  </si>
  <si>
    <t>9</t>
  </si>
  <si>
    <t>10</t>
  </si>
  <si>
    <t>11</t>
  </si>
  <si>
    <t>12</t>
  </si>
  <si>
    <t>Добыча полезных ископаемых (раздел В)</t>
  </si>
  <si>
    <t xml:space="preserve">Инвестиции в основной капитал по источникам финансирования, всего: </t>
  </si>
  <si>
    <t>Объем работ, выполненных по виду деятельности "Строительство" (раздел F)</t>
  </si>
  <si>
    <t xml:space="preserve">Общая площадь жилых помещений, приходящаяся в среднем на одного жителя </t>
  </si>
  <si>
    <t>Рублей</t>
  </si>
  <si>
    <t>в % к предыдущему году</t>
  </si>
  <si>
    <t>Наименование вида экономической деятельности</t>
  </si>
  <si>
    <t>Обрабатывающие производства (Раздел С)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</si>
  <si>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</si>
  <si>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утилизации отходов, деятельность по ликвидации загрязнений (Раздел Е)</t>
  </si>
  <si>
    <t>Индекс потребительских цен на продукцию общественного питания</t>
  </si>
  <si>
    <t>Строительство, дефлятор</t>
  </si>
  <si>
    <t>Индекс потребительских цен на товары</t>
  </si>
  <si>
    <t>Индекс потребительских цен на услуги</t>
  </si>
  <si>
    <t>Индекс потребительских цен в среднем за год</t>
  </si>
  <si>
    <t xml:space="preserve">  Растениеводство</t>
  </si>
  <si>
    <t xml:space="preserve">  Животноводство</t>
  </si>
  <si>
    <t>Распределение инвестиций в основной капитал по видам экономической деятельности: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</si>
  <si>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</si>
  <si>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</si>
  <si>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</si>
  <si>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</si>
  <si>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</si>
  <si>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</si>
  <si>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</si>
  <si>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</si>
  <si>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</si>
  <si>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 xml:space="preserve">Продукция сельского хозяйства </t>
  </si>
  <si>
    <t>Фонд начисленной заработной платы всех работников по муниципальному образованию</t>
  </si>
  <si>
    <t>Налоговые доходы</t>
  </si>
  <si>
    <t>Неналоговые доходы</t>
  </si>
  <si>
    <t xml:space="preserve">Прогноз индексов-дефляторов по видам экономической деятельности и индексов потребительских цен по товарам и услугам, </t>
  </si>
  <si>
    <t xml:space="preserve">Оборот розничной торговли 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</si>
  <si>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Добыча полезных ископаемых</t>
    </r>
    <r>
      <rPr>
        <sz val="12"/>
        <rFont val="Times New Roman"/>
        <family val="1"/>
        <charset val="204"/>
      </rPr>
      <t xml:space="preserve">" </t>
    </r>
    <r>
      <rPr>
        <b/>
        <sz val="12"/>
        <rFont val="Times New Roman"/>
        <family val="1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</si>
  <si>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</si>
  <si>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Times New Roman"/>
        <family val="1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</si>
  <si>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</si>
  <si>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r>
      <t>Удельный вес автомобильных дорог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 твердым покрытием в общей протяженности автомобильных дорог общего пользования (на конец года)</t>
    </r>
  </si>
  <si>
    <t>Промышленное производство - всего (разделв В,C,D,E)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</si>
  <si>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</si>
  <si>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</si>
  <si>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</si>
  <si>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</si>
  <si>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</si>
  <si>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</si>
  <si>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</si>
  <si>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</si>
  <si>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</si>
  <si>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</si>
  <si>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</si>
  <si>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</si>
  <si>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</si>
  <si>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</si>
  <si>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</si>
  <si>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</si>
  <si>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</si>
  <si>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</si>
  <si>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</si>
  <si>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</si>
  <si>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</si>
  <si>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</si>
  <si>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</si>
  <si>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</si>
  <si>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Протяженность автодорог общего пользования местного значения с твердым покрытием,  (на конец года)</t>
  </si>
  <si>
    <t>в том числе: городское</t>
  </si>
  <si>
    <t xml:space="preserve">                      сельское</t>
  </si>
  <si>
    <t xml:space="preserve">      Бюджетные средства</t>
  </si>
  <si>
    <t xml:space="preserve">          из бюджета муниципального образования</t>
  </si>
  <si>
    <t xml:space="preserve">          из областного бюджета</t>
  </si>
  <si>
    <t xml:space="preserve">          из федерального бюджета</t>
  </si>
  <si>
    <t xml:space="preserve">      Прочие</t>
  </si>
  <si>
    <t>Численность населения трудоспособного возраста (на 1 января года)</t>
  </si>
  <si>
    <t>Численность населения старше трудоспособного возраста (на 1 января года)</t>
  </si>
  <si>
    <t>Численность населения младше трудоспособного возраста (на 1 января года)</t>
  </si>
  <si>
    <t>Численность населения (на 1 января года)</t>
  </si>
  <si>
    <t>единиц</t>
  </si>
  <si>
    <t xml:space="preserve">в том числе индивидуальных жилых домов </t>
  </si>
  <si>
    <t>человек</t>
  </si>
  <si>
    <t>млн руб.</t>
  </si>
  <si>
    <t>чел. на 1 тыс. чел. населения</t>
  </si>
  <si>
    <t>X</t>
  </si>
  <si>
    <t>3.2.2</t>
  </si>
  <si>
    <t>3.2.1.1</t>
  </si>
  <si>
    <t>3.2.1.2</t>
  </si>
  <si>
    <t>3.2.1.3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</si>
  <si>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</si>
  <si>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</si>
  <si>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 xml:space="preserve">Консолидированный бюджет муниципального образования </t>
  </si>
  <si>
    <t>Расходы консолидированного бюджета муниципального образования, всего</t>
  </si>
  <si>
    <t>Дефицит/профицит (-/+) консолидированного бюджета муниципального образования</t>
  </si>
  <si>
    <t>Доходы консолидированного бюджета муниципального образования, всего</t>
  </si>
  <si>
    <t xml:space="preserve">    в том числе муниципальные программы</t>
  </si>
  <si>
    <t>Инвестиции в основной капитал</t>
  </si>
  <si>
    <t>% к предыдущему году в действующих ценах</t>
  </si>
  <si>
    <t xml:space="preserve">   в том числе по основным видам обрабатывающих производств:</t>
  </si>
  <si>
    <t>Оборот общественного питания</t>
  </si>
  <si>
    <t xml:space="preserve">Инвестиций в основной капитал  </t>
  </si>
  <si>
    <t xml:space="preserve">Среднесписочная численность работников организаций Ленинградской области, не относящимся к субъектам малого предпринимательства </t>
  </si>
  <si>
    <t xml:space="preserve">Среднемесячная начисленная заработная плата работников по организациям Ленинградской области, не относящимся к субъектам малого предпринимательства   </t>
  </si>
  <si>
    <t>Количество малых и средних предприятий, включая микропредприятия, ИП (на конец года)</t>
  </si>
  <si>
    <t xml:space="preserve">Основные показатели прогноза социально-экономического развития </t>
  </si>
  <si>
    <t>Прогноз социально-экономического развития</t>
  </si>
  <si>
    <t>Кировского муниципального района Ленинградской области на 2026-2028 годы</t>
  </si>
  <si>
    <t>Численность занятых в экономике(среднегодовая)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</si>
</sst>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5" fontId="3" fillId="0" borderId="0"/>
    <xf numFmtId="0" fontId="2" fillId="0" borderId="0"/>
    <xf numFmtId="165" fontId="3" fillId="0" borderId="0"/>
  </cellStyleXfs>
  <cellXfs count="77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6" fillId="2" borderId="0" xfId="0" applyFont="1" applyFill="1"/>
    <xf numFmtId="49" fontId="9" fillId="0" borderId="1" xfId="0" applyNumberFormat="1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/>
    </xf>
    <xf numFmtId="0" fontId="9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166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left" vertical="top" wrapText="1" indent="1"/>
    </xf>
    <xf numFmtId="0" fontId="7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166" fontId="6" fillId="0" borderId="0" xfId="0" applyNumberFormat="1" applyFont="1"/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Alignment="1">
      <alignment horizontal="center" wrapText="1"/>
    </xf>
    <xf numFmtId="0" fontId="4" fillId="2" borderId="0" xfId="0" applyFont="1" applyFill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00" xfId="4" xr:uid="{00000000-0005-0000-0000-000001000000}"/>
    <cellStyle name="Обычный 2" xfId="1" xr:uid="{00000000-0005-0000-0000-000002000000}"/>
    <cellStyle name="Обычный 25 2" xfId="3" xr:uid="{00000000-0005-0000-0000-000003000000}"/>
    <cellStyle name="Обычный 3" xfId="2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59"/>
  <sheetViews>
    <sheetView showWhiteSpace="0" zoomScaleNormal="100" zoomScaleSheetLayoutView="120" zoomScalePageLayoutView="120" workbookViewId="0">
      <selection activeCell="P153" sqref="P153"/>
    </sheetView>
  </sheetViews>
  <sheetFormatPr defaultColWidth="9.140625" defaultRowHeight="15.75" x14ac:dyDescent="0.25"/>
  <cols>
    <col min="1" max="1" width="9" style="12" customWidth="1"/>
    <col min="2" max="2" width="49.5703125" style="17" customWidth="1"/>
    <col min="3" max="3" width="24.85546875" style="19" customWidth="1"/>
    <col min="4" max="4" width="12.5703125" style="19" customWidth="1"/>
    <col min="5" max="5" width="15" style="19" customWidth="1"/>
    <col min="6" max="6" width="12.85546875" style="19" customWidth="1"/>
    <col min="7" max="7" width="12.42578125" style="19" customWidth="1"/>
    <col min="8" max="8" width="14.42578125" style="19" customWidth="1"/>
    <col min="9" max="16384" width="9.140625" style="1"/>
  </cols>
  <sheetData>
    <row r="1" spans="1:8" ht="18.75" x14ac:dyDescent="0.3">
      <c r="A1" s="66"/>
      <c r="B1" s="67"/>
      <c r="C1" s="67"/>
      <c r="D1" s="67"/>
      <c r="E1" s="67"/>
      <c r="F1" s="67"/>
      <c r="G1" s="67"/>
      <c r="H1" s="67"/>
    </row>
    <row r="2" spans="1:8" ht="18" customHeight="1" x14ac:dyDescent="0.25">
      <c r="A2" s="46" t="s">
        <v>251</v>
      </c>
      <c r="B2" s="46"/>
      <c r="C2" s="46"/>
      <c r="D2" s="46"/>
      <c r="E2" s="46"/>
      <c r="F2" s="46"/>
      <c r="G2" s="46"/>
      <c r="H2" s="46"/>
    </row>
    <row r="3" spans="1:8" ht="18" customHeight="1" x14ac:dyDescent="0.25">
      <c r="A3" s="68" t="s">
        <v>252</v>
      </c>
      <c r="B3" s="68"/>
      <c r="C3" s="68"/>
      <c r="D3" s="68"/>
      <c r="E3" s="68"/>
      <c r="F3" s="68"/>
      <c r="G3" s="68"/>
      <c r="H3" s="68"/>
    </row>
    <row r="4" spans="1:8" ht="21" customHeight="1" x14ac:dyDescent="0.3">
      <c r="A4" s="47" t="s">
        <v>250</v>
      </c>
      <c r="B4" s="47"/>
      <c r="C4" s="47"/>
      <c r="D4" s="47"/>
      <c r="E4" s="47"/>
      <c r="F4" s="47"/>
      <c r="G4" s="47"/>
      <c r="H4" s="47"/>
    </row>
    <row r="5" spans="1:8" x14ac:dyDescent="0.25">
      <c r="A5" s="2"/>
      <c r="B5" s="16"/>
      <c r="C5" s="18"/>
      <c r="D5" s="18"/>
      <c r="E5" s="18"/>
      <c r="F5" s="18"/>
      <c r="G5" s="18"/>
      <c r="H5" s="18"/>
    </row>
    <row r="6" spans="1:8" x14ac:dyDescent="0.25">
      <c r="A6" s="48" t="s">
        <v>0</v>
      </c>
      <c r="B6" s="49" t="s">
        <v>1</v>
      </c>
      <c r="C6" s="48" t="s">
        <v>2</v>
      </c>
      <c r="D6" s="25" t="s">
        <v>3</v>
      </c>
      <c r="E6" s="25" t="s">
        <v>86</v>
      </c>
      <c r="F6" s="48" t="s">
        <v>4</v>
      </c>
      <c r="G6" s="50"/>
      <c r="H6" s="50"/>
    </row>
    <row r="7" spans="1:8" x14ac:dyDescent="0.25">
      <c r="A7" s="48"/>
      <c r="B7" s="49"/>
      <c r="C7" s="48"/>
      <c r="D7" s="3">
        <v>2024</v>
      </c>
      <c r="E7" s="25">
        <v>2025</v>
      </c>
      <c r="F7" s="3">
        <v>2026</v>
      </c>
      <c r="G7" s="3">
        <v>2027</v>
      </c>
      <c r="H7" s="3">
        <v>2028</v>
      </c>
    </row>
    <row r="8" spans="1:8" x14ac:dyDescent="0.25">
      <c r="A8" s="4" t="s">
        <v>5</v>
      </c>
      <c r="B8" s="26" t="s">
        <v>6</v>
      </c>
      <c r="C8" s="5"/>
      <c r="D8" s="5"/>
      <c r="E8" s="5"/>
      <c r="F8" s="5"/>
      <c r="G8" s="5"/>
      <c r="H8" s="5"/>
    </row>
    <row r="9" spans="1:8" x14ac:dyDescent="0.25">
      <c r="A9" s="27">
        <v>1</v>
      </c>
      <c r="B9" s="30" t="s">
        <v>224</v>
      </c>
      <c r="C9" s="3" t="s">
        <v>9</v>
      </c>
      <c r="D9" s="20">
        <v>108186</v>
      </c>
      <c r="E9" s="20">
        <f>D9+D16-D17+D18</f>
        <v>108512</v>
      </c>
      <c r="F9" s="20">
        <f>E9+E16-E17+E18</f>
        <v>108642</v>
      </c>
      <c r="G9" s="20">
        <f>F9+F16-F17+F18</f>
        <v>108752</v>
      </c>
      <c r="H9" s="20">
        <f>G9+G16-G17+G18</f>
        <v>108932</v>
      </c>
    </row>
    <row r="10" spans="1:8" x14ac:dyDescent="0.25">
      <c r="A10" s="27" t="s">
        <v>38</v>
      </c>
      <c r="B10" s="30" t="s">
        <v>214</v>
      </c>
      <c r="C10" s="3" t="s">
        <v>9</v>
      </c>
      <c r="D10" s="20">
        <v>96588</v>
      </c>
      <c r="E10" s="20">
        <v>96801</v>
      </c>
      <c r="F10" s="20">
        <v>97050</v>
      </c>
      <c r="G10" s="20">
        <v>97250</v>
      </c>
      <c r="H10" s="20">
        <v>97500</v>
      </c>
    </row>
    <row r="11" spans="1:8" x14ac:dyDescent="0.25">
      <c r="A11" s="27" t="s">
        <v>39</v>
      </c>
      <c r="B11" s="30" t="s">
        <v>215</v>
      </c>
      <c r="C11" s="3" t="s">
        <v>9</v>
      </c>
      <c r="D11" s="20">
        <v>11598</v>
      </c>
      <c r="E11" s="20">
        <f>E9-E10</f>
        <v>11711</v>
      </c>
      <c r="F11" s="20">
        <f>F9-F10</f>
        <v>11592</v>
      </c>
      <c r="G11" s="20">
        <f>G9-G10</f>
        <v>11502</v>
      </c>
      <c r="H11" s="20">
        <f>H9-H10</f>
        <v>11432</v>
      </c>
    </row>
    <row r="12" spans="1:8" ht="31.5" x14ac:dyDescent="0.25">
      <c r="A12" s="27" t="s">
        <v>70</v>
      </c>
      <c r="B12" s="30" t="s">
        <v>223</v>
      </c>
      <c r="C12" s="3" t="s">
        <v>9</v>
      </c>
      <c r="D12" s="20">
        <v>13725</v>
      </c>
      <c r="E12" s="20">
        <v>13395</v>
      </c>
      <c r="F12" s="20">
        <v>13900</v>
      </c>
      <c r="G12" s="20">
        <v>13870</v>
      </c>
      <c r="H12" s="20">
        <v>13950</v>
      </c>
    </row>
    <row r="13" spans="1:8" ht="31.5" x14ac:dyDescent="0.25">
      <c r="A13" s="27" t="s">
        <v>71</v>
      </c>
      <c r="B13" s="30" t="s">
        <v>221</v>
      </c>
      <c r="C13" s="3" t="s">
        <v>9</v>
      </c>
      <c r="D13" s="20">
        <v>64932</v>
      </c>
      <c r="E13" s="20">
        <v>65020</v>
      </c>
      <c r="F13" s="20">
        <v>65080</v>
      </c>
      <c r="G13" s="20">
        <v>65150</v>
      </c>
      <c r="H13" s="20">
        <v>65300</v>
      </c>
    </row>
    <row r="14" spans="1:8" ht="31.5" x14ac:dyDescent="0.25">
      <c r="A14" s="27" t="s">
        <v>72</v>
      </c>
      <c r="B14" s="30" t="s">
        <v>222</v>
      </c>
      <c r="C14" s="3" t="s">
        <v>9</v>
      </c>
      <c r="D14" s="20">
        <v>29529</v>
      </c>
      <c r="E14" s="20">
        <f>E9-E13-E12</f>
        <v>30097</v>
      </c>
      <c r="F14" s="20">
        <f>F9-F13-F12</f>
        <v>29662</v>
      </c>
      <c r="G14" s="20">
        <f>G9-G13-G12</f>
        <v>29732</v>
      </c>
      <c r="H14" s="20">
        <f>H9-H13-H12</f>
        <v>29682</v>
      </c>
    </row>
    <row r="15" spans="1:8" x14ac:dyDescent="0.25">
      <c r="A15" s="31" t="s">
        <v>73</v>
      </c>
      <c r="B15" s="30" t="s">
        <v>87</v>
      </c>
      <c r="C15" s="3" t="s">
        <v>9</v>
      </c>
      <c r="D15" s="20">
        <f>(D9+E9)/2</f>
        <v>108349</v>
      </c>
      <c r="E15" s="20">
        <f>(E9+F9)/2</f>
        <v>108577</v>
      </c>
      <c r="F15" s="20">
        <f>(F9+G9)/2</f>
        <v>108697</v>
      </c>
      <c r="G15" s="20">
        <f>(G9+H9)/2</f>
        <v>108842</v>
      </c>
      <c r="H15" s="20">
        <f>(H9+(H9+H16-H17+H18))/2</f>
        <v>109067</v>
      </c>
    </row>
    <row r="16" spans="1:8" ht="31.5" x14ac:dyDescent="0.25">
      <c r="A16" s="10" t="s">
        <v>77</v>
      </c>
      <c r="B16" s="30" t="s">
        <v>68</v>
      </c>
      <c r="C16" s="3" t="s">
        <v>9</v>
      </c>
      <c r="D16" s="20">
        <v>597</v>
      </c>
      <c r="E16" s="20">
        <v>550</v>
      </c>
      <c r="F16" s="20">
        <v>560</v>
      </c>
      <c r="G16" s="20">
        <v>580</v>
      </c>
      <c r="H16" s="20">
        <v>600</v>
      </c>
    </row>
    <row r="17" spans="1:9" x14ac:dyDescent="0.25">
      <c r="A17" s="10" t="s">
        <v>78</v>
      </c>
      <c r="B17" s="30" t="s">
        <v>69</v>
      </c>
      <c r="C17" s="3" t="s">
        <v>9</v>
      </c>
      <c r="D17" s="20">
        <v>1248</v>
      </c>
      <c r="E17" s="20">
        <v>1270</v>
      </c>
      <c r="F17" s="20">
        <v>1250</v>
      </c>
      <c r="G17" s="20">
        <v>1200</v>
      </c>
      <c r="H17" s="20">
        <v>1130</v>
      </c>
    </row>
    <row r="18" spans="1:9" x14ac:dyDescent="0.25">
      <c r="A18" s="10" t="s">
        <v>79</v>
      </c>
      <c r="B18" s="30" t="s">
        <v>83</v>
      </c>
      <c r="C18" s="3" t="s">
        <v>9</v>
      </c>
      <c r="D18" s="20">
        <v>977</v>
      </c>
      <c r="E18" s="20">
        <v>850</v>
      </c>
      <c r="F18" s="20">
        <v>800</v>
      </c>
      <c r="G18" s="20">
        <v>800</v>
      </c>
      <c r="H18" s="20">
        <v>800</v>
      </c>
    </row>
    <row r="19" spans="1:9" ht="31.5" x14ac:dyDescent="0.25">
      <c r="A19" s="10" t="s">
        <v>146</v>
      </c>
      <c r="B19" s="30" t="s">
        <v>10</v>
      </c>
      <c r="C19" s="3" t="s">
        <v>229</v>
      </c>
      <c r="D19" s="20">
        <f>D16/D15*1000</f>
        <v>5.5099724039908073</v>
      </c>
      <c r="E19" s="20">
        <f>E16/E15*1000</f>
        <v>5.0655295320371723</v>
      </c>
      <c r="F19" s="20">
        <f>F16/F15*1000</f>
        <v>5.1519361159921617</v>
      </c>
      <c r="G19" s="20">
        <f>G16/G15*1000</f>
        <v>5.3288252696569334</v>
      </c>
      <c r="H19" s="20">
        <f>H16/H15*1000</f>
        <v>5.5012056809117338</v>
      </c>
    </row>
    <row r="20" spans="1:9" ht="31.5" x14ac:dyDescent="0.25">
      <c r="A20" s="10" t="s">
        <v>147</v>
      </c>
      <c r="B20" s="30" t="s">
        <v>11</v>
      </c>
      <c r="C20" s="3" t="s">
        <v>229</v>
      </c>
      <c r="D20" s="20">
        <f>D17/D15*1000</f>
        <v>11.518334271659176</v>
      </c>
      <c r="E20" s="20">
        <f>E17/E15*1000</f>
        <v>11.69676819215856</v>
      </c>
      <c r="F20" s="20">
        <f>F17/F15*1000</f>
        <v>11.499857401768217</v>
      </c>
      <c r="G20" s="20">
        <f>G17/G15*1000</f>
        <v>11.025155730324691</v>
      </c>
      <c r="H20" s="20">
        <f>H17/H15*1000</f>
        <v>10.360604032383765</v>
      </c>
    </row>
    <row r="21" spans="1:9" ht="31.5" x14ac:dyDescent="0.25">
      <c r="A21" s="10" t="s">
        <v>148</v>
      </c>
      <c r="B21" s="30" t="s">
        <v>12</v>
      </c>
      <c r="C21" s="3" t="s">
        <v>229</v>
      </c>
      <c r="D21" s="20">
        <f>D19-D20</f>
        <v>-6.008361867668369</v>
      </c>
      <c r="E21" s="20">
        <f>E19-E20</f>
        <v>-6.6312386601213875</v>
      </c>
      <c r="F21" s="20">
        <f>F19-F20</f>
        <v>-6.3479212857760556</v>
      </c>
      <c r="G21" s="20">
        <f>G19-G20</f>
        <v>-5.6963304606677578</v>
      </c>
      <c r="H21" s="20">
        <f>H19-H20</f>
        <v>-4.8593983514720316</v>
      </c>
    </row>
    <row r="22" spans="1:9" ht="31.5" x14ac:dyDescent="0.25">
      <c r="A22" s="10" t="s">
        <v>149</v>
      </c>
      <c r="B22" s="30" t="s">
        <v>13</v>
      </c>
      <c r="C22" s="3" t="s">
        <v>229</v>
      </c>
      <c r="D22" s="20">
        <f>D18/D15*1000</f>
        <v>9.0171575187588253</v>
      </c>
      <c r="E22" s="20">
        <f>E18/E15*1000</f>
        <v>7.8285456404210834</v>
      </c>
      <c r="F22" s="20">
        <f>F18/F15*1000</f>
        <v>7.3599087371316596</v>
      </c>
      <c r="G22" s="20">
        <f>G18/G15*1000</f>
        <v>7.3501038202164608</v>
      </c>
      <c r="H22" s="20">
        <f>H18/H15*1000</f>
        <v>7.3349409078823111</v>
      </c>
    </row>
    <row r="23" spans="1:9" x14ac:dyDescent="0.25">
      <c r="A23" s="8" t="s">
        <v>14</v>
      </c>
      <c r="B23" s="21" t="s">
        <v>16</v>
      </c>
      <c r="C23" s="22"/>
      <c r="D23" s="22"/>
      <c r="E23" s="22"/>
      <c r="F23" s="22"/>
      <c r="G23" s="22"/>
      <c r="H23" s="22"/>
    </row>
    <row r="24" spans="1:9" ht="38.25" customHeight="1" x14ac:dyDescent="0.25">
      <c r="A24" s="52">
        <v>1</v>
      </c>
      <c r="B24" s="54" t="s">
        <v>110</v>
      </c>
      <c r="C24" s="3" t="s">
        <v>228</v>
      </c>
      <c r="D24" s="20">
        <f>D26+D28+D79+D81</f>
        <v>56776.80000000001</v>
      </c>
      <c r="E24" s="20">
        <f>E26+E28+E79+E81</f>
        <v>65727.199999999997</v>
      </c>
      <c r="F24" s="20">
        <f>F26+F28+F79+F81</f>
        <v>71129.8</v>
      </c>
      <c r="G24" s="20">
        <f>G26+G28+G79+G81</f>
        <v>79156.400000000009</v>
      </c>
      <c r="H24" s="20">
        <f>H26+H28+H79+H81</f>
        <v>86657.3</v>
      </c>
      <c r="I24" s="45"/>
    </row>
    <row r="25" spans="1:9" ht="31.5" x14ac:dyDescent="0.25">
      <c r="A25" s="52"/>
      <c r="B25" s="55"/>
      <c r="C25" s="23" t="s">
        <v>243</v>
      </c>
      <c r="D25" s="20">
        <v>94.5</v>
      </c>
      <c r="E25" s="20">
        <f>E24/D24*100</f>
        <v>115.76418537148973</v>
      </c>
      <c r="F25" s="20">
        <f>F24/E24*100</f>
        <v>108.21973246996679</v>
      </c>
      <c r="G25" s="20">
        <f>G24/F24*100</f>
        <v>111.28444055796587</v>
      </c>
      <c r="H25" s="20">
        <f>H24/G24*100</f>
        <v>109.47604994668782</v>
      </c>
    </row>
    <row r="26" spans="1:9" ht="47.25" customHeight="1" x14ac:dyDescent="0.25">
      <c r="A26" s="52" t="s">
        <v>70</v>
      </c>
      <c r="B26" s="54" t="s">
        <v>183</v>
      </c>
      <c r="C26" s="3" t="s">
        <v>228</v>
      </c>
      <c r="D26" s="20">
        <v>0</v>
      </c>
      <c r="E26" s="20">
        <v>0</v>
      </c>
      <c r="F26" s="20">
        <v>0</v>
      </c>
      <c r="G26" s="20">
        <v>0</v>
      </c>
      <c r="H26" s="20">
        <v>0</v>
      </c>
    </row>
    <row r="27" spans="1:9" ht="31.5" x14ac:dyDescent="0.25">
      <c r="A27" s="52"/>
      <c r="B27" s="55"/>
      <c r="C27" s="23" t="s">
        <v>243</v>
      </c>
      <c r="D27" s="20"/>
      <c r="E27" s="20"/>
      <c r="F27" s="20"/>
      <c r="G27" s="20"/>
      <c r="H27" s="20"/>
    </row>
    <row r="28" spans="1:9" ht="56.25" customHeight="1" x14ac:dyDescent="0.25">
      <c r="A28" s="53">
        <v>3</v>
      </c>
      <c r="B28" s="54" t="s">
        <v>184</v>
      </c>
      <c r="C28" s="3" t="s">
        <v>228</v>
      </c>
      <c r="D28" s="20">
        <f>D31+D37+D39+D41+D43+D45+D47+D49+D51+D53+D55+D57+D59+D61+D33+D35+D63+D65+D67+D69+D71+D73+D75+D77</f>
        <v>46343.600000000006</v>
      </c>
      <c r="E28" s="20">
        <f>E31+E37+E39+E41+E43+E45+E47+E49+E51+E53+E55+E57+E59+E61+E33+E35+E63+E65+E67+E69+E71+E73+E75+E77</f>
        <v>52765.599999999999</v>
      </c>
      <c r="F28" s="20">
        <f>F31+F37+F39+F41+F43+F45+F47+F49+F51+F53+F55+F57+F59+F61+F33+F35+F63+F65+F67+F69+F71+F73+F75+F77</f>
        <v>56573.8</v>
      </c>
      <c r="G28" s="20">
        <f>G31+G37+G39+G41+G43+G45+G47+G49+G51+G53+G55+G57+G59+G61+G33+G35+G63+G65+G67+G69+G71+G73+G75+G77</f>
        <v>63048.600000000006</v>
      </c>
      <c r="H28" s="20">
        <f>H31+H37+H39+H41+H43+H45+H47+H49+H51+H53+H55+H57+H59+H61+H33+H35+H63+H65+H67+H69+H71+H73+H75+H77</f>
        <v>68658.3</v>
      </c>
    </row>
    <row r="29" spans="1:9" ht="31.5" x14ac:dyDescent="0.25">
      <c r="A29" s="53"/>
      <c r="B29" s="55"/>
      <c r="C29" s="23" t="s">
        <v>243</v>
      </c>
      <c r="D29" s="20">
        <v>92.3</v>
      </c>
      <c r="E29" s="20">
        <f>E28/D28*100</f>
        <v>113.85736110271966</v>
      </c>
      <c r="F29" s="20">
        <f>F28/E28*100</f>
        <v>107.21720211653047</v>
      </c>
      <c r="G29" s="20">
        <f>G28/F28*100</f>
        <v>111.44487377549326</v>
      </c>
      <c r="H29" s="20">
        <f>H28/G28*100</f>
        <v>108.89742198875152</v>
      </c>
    </row>
    <row r="30" spans="1:9" ht="31.5" x14ac:dyDescent="0.25">
      <c r="A30" s="10"/>
      <c r="B30" s="29" t="s">
        <v>244</v>
      </c>
      <c r="C30" s="23"/>
      <c r="D30" s="24"/>
      <c r="E30" s="24"/>
      <c r="F30" s="24"/>
      <c r="G30" s="24"/>
      <c r="H30" s="24"/>
    </row>
    <row r="31" spans="1:9" ht="18" customHeight="1" x14ac:dyDescent="0.25">
      <c r="A31" s="51" t="s">
        <v>43</v>
      </c>
      <c r="B31" s="54" t="s">
        <v>111</v>
      </c>
      <c r="C31" s="3" t="s">
        <v>228</v>
      </c>
      <c r="D31" s="20">
        <v>28418.6</v>
      </c>
      <c r="E31" s="20">
        <v>32966.800000000003</v>
      </c>
      <c r="F31" s="20">
        <v>35483.300000000003</v>
      </c>
      <c r="G31" s="20">
        <v>38045.300000000003</v>
      </c>
      <c r="H31" s="20">
        <v>40753</v>
      </c>
    </row>
    <row r="32" spans="1:9" ht="31.5" x14ac:dyDescent="0.25">
      <c r="A32" s="51"/>
      <c r="B32" s="55"/>
      <c r="C32" s="23" t="s">
        <v>243</v>
      </c>
      <c r="D32" s="20">
        <v>110</v>
      </c>
      <c r="E32" s="20">
        <f>E31/D31*100</f>
        <v>116.00430703834814</v>
      </c>
      <c r="F32" s="20">
        <f>F31/E31*100</f>
        <v>107.6334372762901</v>
      </c>
      <c r="G32" s="20">
        <f>G31/F31*100</f>
        <v>107.22029799934054</v>
      </c>
      <c r="H32" s="20">
        <f>H31/G31*100</f>
        <v>107.11704205250057</v>
      </c>
    </row>
    <row r="33" spans="1:8" x14ac:dyDescent="0.25">
      <c r="A33" s="51" t="s">
        <v>44</v>
      </c>
      <c r="B33" s="54" t="s">
        <v>112</v>
      </c>
      <c r="C33" s="3" t="s">
        <v>228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</row>
    <row r="34" spans="1:8" ht="31.5" x14ac:dyDescent="0.25">
      <c r="A34" s="51"/>
      <c r="B34" s="55"/>
      <c r="C34" s="23" t="s">
        <v>243</v>
      </c>
      <c r="D34" s="20"/>
      <c r="E34" s="20"/>
      <c r="F34" s="20"/>
      <c r="G34" s="20"/>
      <c r="H34" s="20"/>
    </row>
    <row r="35" spans="1:8" ht="16.5" customHeight="1" x14ac:dyDescent="0.25">
      <c r="A35" s="51" t="s">
        <v>45</v>
      </c>
      <c r="B35" s="54" t="s">
        <v>113</v>
      </c>
      <c r="C35" s="3" t="s">
        <v>228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</row>
    <row r="36" spans="1:8" ht="31.5" x14ac:dyDescent="0.25">
      <c r="A36" s="51"/>
      <c r="B36" s="55"/>
      <c r="C36" s="23" t="s">
        <v>243</v>
      </c>
      <c r="D36" s="20"/>
      <c r="E36" s="20"/>
      <c r="F36" s="20"/>
      <c r="G36" s="20"/>
      <c r="H36" s="20"/>
    </row>
    <row r="37" spans="1:8" ht="17.25" customHeight="1" x14ac:dyDescent="0.25">
      <c r="A37" s="51" t="s">
        <v>46</v>
      </c>
      <c r="B37" s="54" t="s">
        <v>114</v>
      </c>
      <c r="C37" s="3" t="s">
        <v>228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</row>
    <row r="38" spans="1:8" ht="31.5" x14ac:dyDescent="0.25">
      <c r="A38" s="51"/>
      <c r="B38" s="55"/>
      <c r="C38" s="23" t="s">
        <v>243</v>
      </c>
      <c r="D38" s="20"/>
      <c r="E38" s="20"/>
      <c r="F38" s="20"/>
      <c r="G38" s="20"/>
      <c r="H38" s="20"/>
    </row>
    <row r="39" spans="1:8" x14ac:dyDescent="0.25">
      <c r="A39" s="51" t="s">
        <v>47</v>
      </c>
      <c r="B39" s="54" t="s">
        <v>115</v>
      </c>
      <c r="C39" s="3" t="s">
        <v>228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</row>
    <row r="40" spans="1:8" ht="31.5" x14ac:dyDescent="0.25">
      <c r="A40" s="51"/>
      <c r="B40" s="55"/>
      <c r="C40" s="23" t="s">
        <v>243</v>
      </c>
      <c r="D40" s="20"/>
      <c r="E40" s="20"/>
      <c r="F40" s="20"/>
      <c r="G40" s="20"/>
      <c r="H40" s="20"/>
    </row>
    <row r="41" spans="1:8" ht="15" customHeight="1" x14ac:dyDescent="0.25">
      <c r="A41" s="51" t="s">
        <v>48</v>
      </c>
      <c r="B41" s="54" t="s">
        <v>116</v>
      </c>
      <c r="C41" s="3" t="s">
        <v>228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</row>
    <row r="42" spans="1:8" ht="31.5" x14ac:dyDescent="0.25">
      <c r="A42" s="51"/>
      <c r="B42" s="55"/>
      <c r="C42" s="23" t="s">
        <v>243</v>
      </c>
      <c r="D42" s="20"/>
      <c r="E42" s="20"/>
      <c r="F42" s="20"/>
      <c r="G42" s="20"/>
      <c r="H42" s="20"/>
    </row>
    <row r="43" spans="1:8" ht="24" customHeight="1" x14ac:dyDescent="0.25">
      <c r="A43" s="51" t="s">
        <v>49</v>
      </c>
      <c r="B43" s="54" t="s">
        <v>117</v>
      </c>
      <c r="C43" s="3" t="s">
        <v>228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</row>
    <row r="44" spans="1:8" ht="43.5" customHeight="1" x14ac:dyDescent="0.25">
      <c r="A44" s="51"/>
      <c r="B44" s="55"/>
      <c r="C44" s="23" t="s">
        <v>243</v>
      </c>
      <c r="D44" s="20"/>
      <c r="E44" s="20"/>
      <c r="F44" s="20"/>
      <c r="G44" s="20"/>
      <c r="H44" s="20"/>
    </row>
    <row r="45" spans="1:8" ht="18.75" customHeight="1" x14ac:dyDescent="0.25">
      <c r="A45" s="51" t="s">
        <v>50</v>
      </c>
      <c r="B45" s="54" t="s">
        <v>118</v>
      </c>
      <c r="C45" s="3" t="s">
        <v>228</v>
      </c>
      <c r="D45" s="20">
        <v>3109.9</v>
      </c>
      <c r="E45" s="20">
        <v>3347</v>
      </c>
      <c r="F45" s="20">
        <v>3522</v>
      </c>
      <c r="G45" s="20">
        <v>3720</v>
      </c>
      <c r="H45" s="20">
        <v>3900</v>
      </c>
    </row>
    <row r="46" spans="1:8" ht="31.5" x14ac:dyDescent="0.25">
      <c r="A46" s="51"/>
      <c r="B46" s="55"/>
      <c r="C46" s="23" t="s">
        <v>243</v>
      </c>
      <c r="D46" s="20">
        <v>130</v>
      </c>
      <c r="E46" s="20">
        <f>E45/D45*100</f>
        <v>107.62403935817872</v>
      </c>
      <c r="F46" s="20">
        <f>F45/E45*100</f>
        <v>105.22856289214222</v>
      </c>
      <c r="G46" s="20">
        <f>G45/F45*100</f>
        <v>105.62180579216354</v>
      </c>
      <c r="H46" s="20">
        <f>H45/G45*100</f>
        <v>104.83870967741935</v>
      </c>
    </row>
    <row r="47" spans="1:8" ht="20.25" customHeight="1" x14ac:dyDescent="0.25">
      <c r="A47" s="51" t="s">
        <v>51</v>
      </c>
      <c r="B47" s="54" t="s">
        <v>119</v>
      </c>
      <c r="C47" s="3" t="s">
        <v>228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</row>
    <row r="48" spans="1:8" ht="31.5" x14ac:dyDescent="0.25">
      <c r="A48" s="51"/>
      <c r="B48" s="55"/>
      <c r="C48" s="23" t="s">
        <v>243</v>
      </c>
      <c r="D48" s="20"/>
      <c r="E48" s="20"/>
      <c r="F48" s="20"/>
      <c r="G48" s="20"/>
      <c r="H48" s="20"/>
    </row>
    <row r="49" spans="1:8" ht="16.5" customHeight="1" x14ac:dyDescent="0.25">
      <c r="A49" s="51" t="s">
        <v>52</v>
      </c>
      <c r="B49" s="54" t="s">
        <v>120</v>
      </c>
      <c r="C49" s="3" t="s">
        <v>228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</row>
    <row r="50" spans="1:8" ht="31.5" x14ac:dyDescent="0.25">
      <c r="A50" s="51"/>
      <c r="B50" s="55"/>
      <c r="C50" s="23" t="s">
        <v>243</v>
      </c>
      <c r="D50" s="20"/>
      <c r="E50" s="20"/>
      <c r="F50" s="20"/>
      <c r="G50" s="20"/>
      <c r="H50" s="20"/>
    </row>
    <row r="51" spans="1:8" ht="18" customHeight="1" x14ac:dyDescent="0.25">
      <c r="A51" s="51" t="s">
        <v>53</v>
      </c>
      <c r="B51" s="54" t="s">
        <v>121</v>
      </c>
      <c r="C51" s="3" t="s">
        <v>228</v>
      </c>
      <c r="D51" s="20">
        <v>1120.3</v>
      </c>
      <c r="E51" s="20">
        <v>1330</v>
      </c>
      <c r="F51" s="20">
        <v>1500</v>
      </c>
      <c r="G51" s="20">
        <v>1690</v>
      </c>
      <c r="H51" s="20">
        <v>1910</v>
      </c>
    </row>
    <row r="52" spans="1:8" ht="31.5" x14ac:dyDescent="0.25">
      <c r="A52" s="51"/>
      <c r="B52" s="55"/>
      <c r="C52" s="23" t="s">
        <v>243</v>
      </c>
      <c r="D52" s="20">
        <v>140</v>
      </c>
      <c r="E52" s="20">
        <f>E51/D51*100</f>
        <v>118.71820048201376</v>
      </c>
      <c r="F52" s="20">
        <f>F51/E51*100</f>
        <v>112.78195488721805</v>
      </c>
      <c r="G52" s="20">
        <f>G51/F51*100</f>
        <v>112.66666666666667</v>
      </c>
      <c r="H52" s="20">
        <f>H51/G51*100</f>
        <v>113.01775147928994</v>
      </c>
    </row>
    <row r="53" spans="1:8" ht="18.75" customHeight="1" x14ac:dyDescent="0.25">
      <c r="A53" s="51" t="s">
        <v>54</v>
      </c>
      <c r="B53" s="54" t="s">
        <v>122</v>
      </c>
      <c r="C53" s="3" t="s">
        <v>228</v>
      </c>
      <c r="D53" s="20">
        <v>482</v>
      </c>
      <c r="E53" s="20">
        <v>510</v>
      </c>
      <c r="F53" s="20">
        <v>540</v>
      </c>
      <c r="G53" s="20">
        <v>570</v>
      </c>
      <c r="H53" s="20">
        <v>600</v>
      </c>
    </row>
    <row r="54" spans="1:8" ht="31.5" x14ac:dyDescent="0.25">
      <c r="A54" s="51"/>
      <c r="B54" s="55"/>
      <c r="C54" s="23" t="s">
        <v>243</v>
      </c>
      <c r="D54" s="20">
        <v>102</v>
      </c>
      <c r="E54" s="20">
        <f>E53/D53*100</f>
        <v>105.8091286307054</v>
      </c>
      <c r="F54" s="20">
        <f>F53/E53*100</f>
        <v>105.88235294117648</v>
      </c>
      <c r="G54" s="20">
        <f>G53/F53*100</f>
        <v>105.55555555555556</v>
      </c>
      <c r="H54" s="20">
        <f>H53/G53*100</f>
        <v>105.26315789473684</v>
      </c>
    </row>
    <row r="55" spans="1:8" ht="17.25" customHeight="1" x14ac:dyDescent="0.25">
      <c r="A55" s="51" t="s">
        <v>55</v>
      </c>
      <c r="B55" s="54" t="s">
        <v>123</v>
      </c>
      <c r="C55" s="3" t="s">
        <v>228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</row>
    <row r="56" spans="1:8" ht="31.5" x14ac:dyDescent="0.25">
      <c r="A56" s="51"/>
      <c r="B56" s="55"/>
      <c r="C56" s="23" t="s">
        <v>243</v>
      </c>
      <c r="D56" s="20"/>
      <c r="E56" s="20"/>
      <c r="F56" s="20"/>
      <c r="G56" s="20"/>
      <c r="H56" s="20"/>
    </row>
    <row r="57" spans="1:8" ht="15.75" customHeight="1" x14ac:dyDescent="0.25">
      <c r="A57" s="51" t="s">
        <v>56</v>
      </c>
      <c r="B57" s="54" t="s">
        <v>124</v>
      </c>
      <c r="C57" s="3" t="s">
        <v>228</v>
      </c>
      <c r="D57" s="20">
        <v>3109.9</v>
      </c>
      <c r="E57" s="20">
        <v>2826.2</v>
      </c>
      <c r="F57" s="20">
        <v>2450.1</v>
      </c>
      <c r="G57" s="20">
        <v>2577.9</v>
      </c>
      <c r="H57" s="20">
        <v>2667.4</v>
      </c>
    </row>
    <row r="58" spans="1:8" ht="31.5" x14ac:dyDescent="0.25">
      <c r="A58" s="51"/>
      <c r="B58" s="55"/>
      <c r="C58" s="23" t="s">
        <v>243</v>
      </c>
      <c r="D58" s="20">
        <v>100</v>
      </c>
      <c r="E58" s="20">
        <f>E57/D57*100</f>
        <v>90.877520177497658</v>
      </c>
      <c r="F58" s="20">
        <f>F57/E57*100</f>
        <v>86.692378458707807</v>
      </c>
      <c r="G58" s="20">
        <f>G57/F57*100</f>
        <v>105.21611362801519</v>
      </c>
      <c r="H58" s="20">
        <f>H57/G57*100</f>
        <v>103.4718181465534</v>
      </c>
    </row>
    <row r="59" spans="1:8" ht="16.5" customHeight="1" x14ac:dyDescent="0.25">
      <c r="A59" s="51" t="s">
        <v>126</v>
      </c>
      <c r="B59" s="54" t="s">
        <v>125</v>
      </c>
      <c r="C59" s="3" t="s">
        <v>228</v>
      </c>
      <c r="D59" s="20">
        <v>1280</v>
      </c>
      <c r="E59" s="20">
        <v>1210</v>
      </c>
      <c r="F59" s="20">
        <v>1275</v>
      </c>
      <c r="G59" s="20">
        <v>1336</v>
      </c>
      <c r="H59" s="20">
        <v>1390</v>
      </c>
    </row>
    <row r="60" spans="1:8" ht="31.5" x14ac:dyDescent="0.25">
      <c r="A60" s="51"/>
      <c r="B60" s="55"/>
      <c r="C60" s="23" t="s">
        <v>243</v>
      </c>
      <c r="D60" s="20">
        <v>109</v>
      </c>
      <c r="E60" s="20">
        <f>E59/D59*100</f>
        <v>94.53125</v>
      </c>
      <c r="F60" s="20">
        <f>F59/E59*100</f>
        <v>105.37190082644628</v>
      </c>
      <c r="G60" s="20">
        <f>G59/F59*100</f>
        <v>104.78431372549019</v>
      </c>
      <c r="H60" s="20">
        <f>H59/G59*100</f>
        <v>104.04191616766467</v>
      </c>
    </row>
    <row r="61" spans="1:8" ht="17.25" customHeight="1" x14ac:dyDescent="0.25">
      <c r="A61" s="51" t="s">
        <v>128</v>
      </c>
      <c r="B61" s="54" t="s">
        <v>127</v>
      </c>
      <c r="C61" s="3" t="s">
        <v>228</v>
      </c>
      <c r="D61" s="20">
        <v>0</v>
      </c>
      <c r="E61" s="20">
        <v>0</v>
      </c>
      <c r="F61" s="20">
        <v>0</v>
      </c>
      <c r="G61" s="20">
        <v>0</v>
      </c>
      <c r="H61" s="20">
        <v>0</v>
      </c>
    </row>
    <row r="62" spans="1:8" ht="31.5" x14ac:dyDescent="0.25">
      <c r="A62" s="51"/>
      <c r="B62" s="55"/>
      <c r="C62" s="23" t="s">
        <v>243</v>
      </c>
      <c r="D62" s="20"/>
      <c r="E62" s="20"/>
      <c r="F62" s="20"/>
      <c r="G62" s="20"/>
      <c r="H62" s="20"/>
    </row>
    <row r="63" spans="1:8" ht="15" customHeight="1" x14ac:dyDescent="0.25">
      <c r="A63" s="51" t="s">
        <v>129</v>
      </c>
      <c r="B63" s="54" t="s">
        <v>130</v>
      </c>
      <c r="C63" s="3" t="s">
        <v>228</v>
      </c>
      <c r="D63" s="20">
        <v>1666.6</v>
      </c>
      <c r="E63" s="20">
        <v>1830</v>
      </c>
      <c r="F63" s="20">
        <v>1940</v>
      </c>
      <c r="G63" s="20">
        <v>2100</v>
      </c>
      <c r="H63" s="20">
        <v>2250</v>
      </c>
    </row>
    <row r="64" spans="1:8" ht="31.5" x14ac:dyDescent="0.25">
      <c r="A64" s="51"/>
      <c r="B64" s="55"/>
      <c r="C64" s="23" t="s">
        <v>243</v>
      </c>
      <c r="D64" s="20">
        <v>110</v>
      </c>
      <c r="E64" s="20">
        <f>E63/D63*100</f>
        <v>109.80439217568703</v>
      </c>
      <c r="F64" s="20">
        <f>F63/E63*100</f>
        <v>106.01092896174865</v>
      </c>
      <c r="G64" s="20">
        <f>G63/F63*100</f>
        <v>108.24742268041237</v>
      </c>
      <c r="H64" s="20">
        <f>H63/G63*100</f>
        <v>107.14285714285714</v>
      </c>
    </row>
    <row r="65" spans="1:11" ht="15.75" customHeight="1" x14ac:dyDescent="0.25">
      <c r="A65" s="51" t="s">
        <v>131</v>
      </c>
      <c r="B65" s="54" t="s">
        <v>132</v>
      </c>
      <c r="C65" s="3" t="s">
        <v>228</v>
      </c>
      <c r="D65" s="20">
        <v>0</v>
      </c>
      <c r="E65" s="20">
        <v>0</v>
      </c>
      <c r="F65" s="20">
        <v>0</v>
      </c>
      <c r="G65" s="20">
        <v>0</v>
      </c>
      <c r="H65" s="20">
        <v>0</v>
      </c>
    </row>
    <row r="66" spans="1:11" ht="31.5" x14ac:dyDescent="0.25">
      <c r="A66" s="51"/>
      <c r="B66" s="55"/>
      <c r="C66" s="23" t="s">
        <v>243</v>
      </c>
      <c r="D66" s="20"/>
      <c r="E66" s="20"/>
      <c r="F66" s="20"/>
      <c r="G66" s="20"/>
      <c r="H66" s="20"/>
    </row>
    <row r="67" spans="1:11" ht="23.25" customHeight="1" x14ac:dyDescent="0.25">
      <c r="A67" s="51" t="s">
        <v>133</v>
      </c>
      <c r="B67" s="54" t="s">
        <v>134</v>
      </c>
      <c r="C67" s="3" t="s">
        <v>228</v>
      </c>
      <c r="D67" s="20">
        <v>1230</v>
      </c>
      <c r="E67" s="20">
        <v>1300</v>
      </c>
      <c r="F67" s="20">
        <v>1366</v>
      </c>
      <c r="G67" s="20">
        <v>1427</v>
      </c>
      <c r="H67" s="20">
        <v>1490</v>
      </c>
    </row>
    <row r="68" spans="1:11" ht="31.5" x14ac:dyDescent="0.25">
      <c r="A68" s="51"/>
      <c r="B68" s="55"/>
      <c r="C68" s="23" t="s">
        <v>243</v>
      </c>
      <c r="D68" s="20">
        <v>108</v>
      </c>
      <c r="E68" s="20">
        <f>E67/D67*100</f>
        <v>105.6910569105691</v>
      </c>
      <c r="F68" s="20">
        <f>F67/E67*100</f>
        <v>105.07692307692307</v>
      </c>
      <c r="G68" s="20">
        <f>G67/F67*100</f>
        <v>104.46559297218154</v>
      </c>
      <c r="H68" s="20">
        <f>H67/G67*100</f>
        <v>104.41485634197618</v>
      </c>
    </row>
    <row r="69" spans="1:11" ht="14.25" customHeight="1" x14ac:dyDescent="0.25">
      <c r="A69" s="51" t="s">
        <v>135</v>
      </c>
      <c r="B69" s="54" t="s">
        <v>136</v>
      </c>
      <c r="C69" s="3" t="s">
        <v>228</v>
      </c>
      <c r="D69" s="20">
        <v>0</v>
      </c>
      <c r="E69" s="20">
        <v>0</v>
      </c>
      <c r="F69" s="20">
        <v>0</v>
      </c>
      <c r="G69" s="20">
        <v>0</v>
      </c>
      <c r="H69" s="20">
        <v>0</v>
      </c>
    </row>
    <row r="70" spans="1:11" ht="31.5" x14ac:dyDescent="0.25">
      <c r="A70" s="51"/>
      <c r="B70" s="55"/>
      <c r="C70" s="23" t="s">
        <v>243</v>
      </c>
      <c r="D70" s="20"/>
      <c r="E70" s="20"/>
      <c r="F70" s="20"/>
      <c r="G70" s="20"/>
      <c r="H70" s="20"/>
      <c r="I70" s="7"/>
      <c r="J70" s="7"/>
      <c r="K70" s="7"/>
    </row>
    <row r="71" spans="1:11" ht="15.75" customHeight="1" x14ac:dyDescent="0.25">
      <c r="A71" s="51" t="s">
        <v>137</v>
      </c>
      <c r="B71" s="54" t="s">
        <v>138</v>
      </c>
      <c r="C71" s="3" t="s">
        <v>228</v>
      </c>
      <c r="D71" s="20">
        <v>5926.3</v>
      </c>
      <c r="E71" s="20">
        <v>7445.6</v>
      </c>
      <c r="F71" s="20">
        <v>8497.4</v>
      </c>
      <c r="G71" s="20">
        <v>11582.4</v>
      </c>
      <c r="H71" s="20">
        <v>13697.9</v>
      </c>
      <c r="I71" s="7"/>
      <c r="J71" s="7"/>
      <c r="K71" s="7"/>
    </row>
    <row r="72" spans="1:11" ht="31.5" x14ac:dyDescent="0.25">
      <c r="A72" s="51"/>
      <c r="B72" s="55"/>
      <c r="C72" s="23" t="s">
        <v>243</v>
      </c>
      <c r="D72" s="20">
        <v>87.9</v>
      </c>
      <c r="E72" s="20">
        <f>E71/D71*100</f>
        <v>125.63656919156978</v>
      </c>
      <c r="F72" s="20">
        <f>F71/E71*100</f>
        <v>114.12646395186418</v>
      </c>
      <c r="G72" s="20">
        <f>G71/F71*100</f>
        <v>136.305222774025</v>
      </c>
      <c r="H72" s="20">
        <f>H71/G71*100</f>
        <v>118.26478104710596</v>
      </c>
      <c r="I72" s="7"/>
      <c r="J72" s="7"/>
      <c r="K72" s="7"/>
    </row>
    <row r="73" spans="1:11" x14ac:dyDescent="0.25">
      <c r="A73" s="51" t="s">
        <v>139</v>
      </c>
      <c r="B73" s="54" t="s">
        <v>140</v>
      </c>
      <c r="C73" s="3" t="s">
        <v>228</v>
      </c>
      <c r="D73" s="20">
        <v>0</v>
      </c>
      <c r="E73" s="20">
        <v>0</v>
      </c>
      <c r="F73" s="20">
        <v>0</v>
      </c>
      <c r="G73" s="20">
        <v>0</v>
      </c>
      <c r="H73" s="20">
        <v>0</v>
      </c>
      <c r="I73" s="7"/>
      <c r="J73" s="7"/>
      <c r="K73" s="7"/>
    </row>
    <row r="74" spans="1:11" ht="31.5" x14ac:dyDescent="0.25">
      <c r="A74" s="51"/>
      <c r="B74" s="55"/>
      <c r="C74" s="23" t="s">
        <v>243</v>
      </c>
      <c r="D74" s="20"/>
      <c r="E74" s="20"/>
      <c r="F74" s="20"/>
      <c r="G74" s="20"/>
      <c r="H74" s="20"/>
      <c r="I74" s="7"/>
      <c r="J74" s="7"/>
      <c r="K74" s="7"/>
    </row>
    <row r="75" spans="1:11" ht="14.25" customHeight="1" x14ac:dyDescent="0.25">
      <c r="A75" s="51" t="s">
        <v>141</v>
      </c>
      <c r="B75" s="54" t="s">
        <v>142</v>
      </c>
      <c r="C75" s="3" t="s">
        <v>228</v>
      </c>
      <c r="D75" s="20">
        <v>0</v>
      </c>
      <c r="E75" s="20">
        <v>0</v>
      </c>
      <c r="F75" s="20">
        <v>0</v>
      </c>
      <c r="G75" s="20">
        <v>0</v>
      </c>
      <c r="H75" s="20">
        <v>0</v>
      </c>
      <c r="I75" s="7"/>
      <c r="J75" s="7"/>
      <c r="K75" s="7"/>
    </row>
    <row r="76" spans="1:11" s="7" customFormat="1" ht="31.5" x14ac:dyDescent="0.25">
      <c r="A76" s="51"/>
      <c r="B76" s="55"/>
      <c r="C76" s="23" t="s">
        <v>243</v>
      </c>
      <c r="D76" s="20"/>
      <c r="E76" s="20"/>
      <c r="F76" s="20"/>
      <c r="G76" s="20"/>
      <c r="H76" s="20"/>
      <c r="I76" s="1"/>
      <c r="J76" s="1"/>
      <c r="K76" s="1"/>
    </row>
    <row r="77" spans="1:11" s="7" customFormat="1" ht="14.25" customHeight="1" x14ac:dyDescent="0.25">
      <c r="A77" s="51" t="s">
        <v>143</v>
      </c>
      <c r="B77" s="54" t="s">
        <v>144</v>
      </c>
      <c r="C77" s="3" t="s">
        <v>228</v>
      </c>
      <c r="D77" s="20">
        <v>0</v>
      </c>
      <c r="E77" s="20">
        <v>0</v>
      </c>
      <c r="F77" s="20">
        <v>0</v>
      </c>
      <c r="G77" s="20">
        <v>0</v>
      </c>
      <c r="H77" s="20">
        <v>0</v>
      </c>
      <c r="I77" s="1"/>
      <c r="J77" s="1"/>
      <c r="K77" s="1"/>
    </row>
    <row r="78" spans="1:11" s="7" customFormat="1" ht="31.5" x14ac:dyDescent="0.25">
      <c r="A78" s="51"/>
      <c r="B78" s="55"/>
      <c r="C78" s="23" t="s">
        <v>243</v>
      </c>
      <c r="D78" s="20"/>
      <c r="E78" s="20"/>
      <c r="F78" s="20"/>
      <c r="G78" s="20"/>
      <c r="H78" s="20"/>
    </row>
    <row r="79" spans="1:11" s="7" customFormat="1" ht="64.5" customHeight="1" x14ac:dyDescent="0.25">
      <c r="A79" s="51">
        <v>4</v>
      </c>
      <c r="B79" s="54" t="s">
        <v>185</v>
      </c>
      <c r="C79" s="3" t="s">
        <v>228</v>
      </c>
      <c r="D79" s="20">
        <v>9864.2999999999993</v>
      </c>
      <c r="E79" s="20">
        <v>12232.6</v>
      </c>
      <c r="F79" s="20">
        <v>13782</v>
      </c>
      <c r="G79" s="20">
        <v>15245.6</v>
      </c>
      <c r="H79" s="20">
        <v>17063.8</v>
      </c>
    </row>
    <row r="80" spans="1:11" s="7" customFormat="1" ht="31.5" x14ac:dyDescent="0.25">
      <c r="A80" s="51"/>
      <c r="B80" s="55"/>
      <c r="C80" s="23" t="s">
        <v>243</v>
      </c>
      <c r="D80" s="20">
        <v>106.2</v>
      </c>
      <c r="E80" s="20">
        <f>E79/D79*100</f>
        <v>124.00879940796612</v>
      </c>
      <c r="F80" s="20">
        <f>F79/E79*100</f>
        <v>112.66615437437666</v>
      </c>
      <c r="G80" s="20">
        <f>G79/F79*100</f>
        <v>110.61964881729793</v>
      </c>
      <c r="H80" s="20">
        <f>H79/G79*100</f>
        <v>111.92606391352258</v>
      </c>
    </row>
    <row r="81" spans="1:11" s="7" customFormat="1" ht="81" customHeight="1" x14ac:dyDescent="0.25">
      <c r="A81" s="51" t="s">
        <v>73</v>
      </c>
      <c r="B81" s="54" t="s">
        <v>186</v>
      </c>
      <c r="C81" s="3" t="s">
        <v>228</v>
      </c>
      <c r="D81" s="20">
        <v>568.9</v>
      </c>
      <c r="E81" s="20">
        <v>729</v>
      </c>
      <c r="F81" s="20">
        <v>774</v>
      </c>
      <c r="G81" s="20">
        <v>862.2</v>
      </c>
      <c r="H81" s="20">
        <v>935.2</v>
      </c>
    </row>
    <row r="82" spans="1:11" ht="31.5" x14ac:dyDescent="0.25">
      <c r="A82" s="51"/>
      <c r="B82" s="55"/>
      <c r="C82" s="23" t="s">
        <v>243</v>
      </c>
      <c r="D82" s="20">
        <v>100.8</v>
      </c>
      <c r="E82" s="20">
        <f>E81/D81*100</f>
        <v>128.14202847600632</v>
      </c>
      <c r="F82" s="20">
        <f>F81/E81*100</f>
        <v>106.17283950617285</v>
      </c>
      <c r="G82" s="20">
        <f>G81/F81*100</f>
        <v>111.39534883720931</v>
      </c>
      <c r="H82" s="20">
        <f>H81/G81*100</f>
        <v>108.46671305961493</v>
      </c>
      <c r="I82" s="7"/>
      <c r="J82" s="7"/>
      <c r="K82" s="7"/>
    </row>
    <row r="83" spans="1:11" x14ac:dyDescent="0.25">
      <c r="A83" s="6" t="s">
        <v>15</v>
      </c>
      <c r="B83" s="49" t="s">
        <v>19</v>
      </c>
      <c r="C83" s="49"/>
      <c r="D83" s="49"/>
      <c r="E83" s="49"/>
      <c r="F83" s="49"/>
      <c r="G83" s="49"/>
      <c r="H83" s="49"/>
      <c r="I83" s="7"/>
      <c r="J83" s="7"/>
      <c r="K83" s="7"/>
    </row>
    <row r="84" spans="1:11" s="7" customFormat="1" x14ac:dyDescent="0.25">
      <c r="A84" s="51">
        <v>1</v>
      </c>
      <c r="B84" s="64" t="s">
        <v>177</v>
      </c>
      <c r="C84" s="3" t="s">
        <v>228</v>
      </c>
      <c r="D84" s="20">
        <f>D86+D88</f>
        <v>45882</v>
      </c>
      <c r="E84" s="20">
        <f>E86+E88</f>
        <v>44714.6</v>
      </c>
      <c r="F84" s="20">
        <f>F86+F88</f>
        <v>52106.8</v>
      </c>
      <c r="G84" s="20">
        <f>G86+G88</f>
        <v>53197.200000000004</v>
      </c>
      <c r="H84" s="20">
        <f>H86+H88</f>
        <v>54237.899999999994</v>
      </c>
      <c r="I84" s="1"/>
      <c r="J84" s="1"/>
      <c r="K84" s="1"/>
    </row>
    <row r="85" spans="1:11" s="7" customFormat="1" ht="31.5" x14ac:dyDescent="0.25">
      <c r="A85" s="51"/>
      <c r="B85" s="65"/>
      <c r="C85" s="23" t="s">
        <v>243</v>
      </c>
      <c r="D85" s="20">
        <v>113.6</v>
      </c>
      <c r="E85" s="20">
        <f>E84/D84*100</f>
        <v>97.455647094721243</v>
      </c>
      <c r="F85" s="20">
        <f>F84/E84*100</f>
        <v>116.53196047823306</v>
      </c>
      <c r="G85" s="20">
        <f>G84/F84*100</f>
        <v>102.09262514681386</v>
      </c>
      <c r="H85" s="20">
        <f>H84/G84*100</f>
        <v>101.95630597099094</v>
      </c>
      <c r="I85" s="1"/>
      <c r="J85" s="1"/>
      <c r="K85" s="1"/>
    </row>
    <row r="86" spans="1:11" s="7" customFormat="1" x14ac:dyDescent="0.25">
      <c r="A86" s="51" t="s">
        <v>38</v>
      </c>
      <c r="B86" s="64" t="s">
        <v>88</v>
      </c>
      <c r="C86" s="3" t="s">
        <v>228</v>
      </c>
      <c r="D86" s="20">
        <v>136</v>
      </c>
      <c r="E86" s="20">
        <v>143.9</v>
      </c>
      <c r="F86" s="20">
        <v>151.80000000000001</v>
      </c>
      <c r="G86" s="20">
        <v>160.4</v>
      </c>
      <c r="H86" s="20">
        <v>170.2</v>
      </c>
      <c r="I86" s="1"/>
      <c r="J86" s="1"/>
      <c r="K86" s="1"/>
    </row>
    <row r="87" spans="1:11" s="7" customFormat="1" ht="31.5" x14ac:dyDescent="0.25">
      <c r="A87" s="51"/>
      <c r="B87" s="65"/>
      <c r="C87" s="23" t="s">
        <v>243</v>
      </c>
      <c r="D87" s="20">
        <v>105.8</v>
      </c>
      <c r="E87" s="20">
        <f>E86/D86*100</f>
        <v>105.80882352941177</v>
      </c>
      <c r="F87" s="20">
        <f>F86/E86*100</f>
        <v>105.48992355802642</v>
      </c>
      <c r="G87" s="20">
        <f>G86/F86*100</f>
        <v>105.66534914361002</v>
      </c>
      <c r="H87" s="20">
        <f>H86/G86*100</f>
        <v>106.10972568578552</v>
      </c>
      <c r="I87" s="1"/>
      <c r="J87" s="1"/>
      <c r="K87" s="1"/>
    </row>
    <row r="88" spans="1:11" x14ac:dyDescent="0.25">
      <c r="A88" s="51" t="s">
        <v>39</v>
      </c>
      <c r="B88" s="64" t="s">
        <v>89</v>
      </c>
      <c r="C88" s="3" t="s">
        <v>228</v>
      </c>
      <c r="D88" s="20">
        <v>45746</v>
      </c>
      <c r="E88" s="20">
        <v>44570.7</v>
      </c>
      <c r="F88" s="20">
        <v>51955</v>
      </c>
      <c r="G88" s="20">
        <v>53036.800000000003</v>
      </c>
      <c r="H88" s="20">
        <v>54067.7</v>
      </c>
    </row>
    <row r="89" spans="1:11" ht="31.5" x14ac:dyDescent="0.25">
      <c r="A89" s="51"/>
      <c r="B89" s="65"/>
      <c r="C89" s="23" t="s">
        <v>243</v>
      </c>
      <c r="D89" s="20">
        <v>113.6</v>
      </c>
      <c r="E89" s="20">
        <f>E88/D88*100</f>
        <v>97.430813623049005</v>
      </c>
      <c r="F89" s="20">
        <f>F88/E88*100</f>
        <v>116.56761056030082</v>
      </c>
      <c r="G89" s="20">
        <f>G88/F88*100</f>
        <v>102.08218650755462</v>
      </c>
      <c r="H89" s="20">
        <f>H88/G88*100</f>
        <v>101.94374472064678</v>
      </c>
    </row>
    <row r="90" spans="1:11" x14ac:dyDescent="0.25">
      <c r="A90" s="6" t="s">
        <v>18</v>
      </c>
      <c r="B90" s="26" t="s">
        <v>25</v>
      </c>
      <c r="C90" s="5"/>
      <c r="D90" s="5"/>
      <c r="E90" s="5"/>
      <c r="F90" s="5"/>
      <c r="G90" s="5"/>
      <c r="H90" s="5"/>
    </row>
    <row r="91" spans="1:11" ht="21.75" customHeight="1" x14ac:dyDescent="0.25">
      <c r="A91" s="60">
        <v>1</v>
      </c>
      <c r="B91" s="64" t="s">
        <v>152</v>
      </c>
      <c r="C91" s="3" t="s">
        <v>228</v>
      </c>
      <c r="D91" s="20">
        <v>381</v>
      </c>
      <c r="E91" s="20">
        <v>402</v>
      </c>
      <c r="F91" s="20">
        <v>430</v>
      </c>
      <c r="G91" s="20">
        <v>460</v>
      </c>
      <c r="H91" s="20">
        <v>495</v>
      </c>
    </row>
    <row r="92" spans="1:11" ht="31.5" x14ac:dyDescent="0.25">
      <c r="A92" s="61"/>
      <c r="B92" s="65"/>
      <c r="C92" s="23" t="s">
        <v>243</v>
      </c>
      <c r="D92" s="20">
        <v>100</v>
      </c>
      <c r="E92" s="20">
        <f>E91/D91*100</f>
        <v>105.51181102362204</v>
      </c>
      <c r="F92" s="20">
        <f>F91/E91*100</f>
        <v>106.96517412935323</v>
      </c>
      <c r="G92" s="20">
        <f>G91/F91*100</f>
        <v>106.9767441860465</v>
      </c>
      <c r="H92" s="20">
        <f>H91/G91*100</f>
        <v>107.60869565217391</v>
      </c>
    </row>
    <row r="93" spans="1:11" ht="31.5" x14ac:dyDescent="0.25">
      <c r="A93" s="10">
        <v>2</v>
      </c>
      <c r="B93" s="30" t="s">
        <v>75</v>
      </c>
      <c r="C93" s="3" t="s">
        <v>28</v>
      </c>
      <c r="D93" s="20">
        <v>141900</v>
      </c>
      <c r="E93" s="20">
        <v>116400</v>
      </c>
      <c r="F93" s="20">
        <v>111600</v>
      </c>
      <c r="G93" s="20">
        <v>122100</v>
      </c>
      <c r="H93" s="20">
        <v>90000</v>
      </c>
    </row>
    <row r="94" spans="1:11" ht="31.5" x14ac:dyDescent="0.25">
      <c r="A94" s="10" t="s">
        <v>57</v>
      </c>
      <c r="B94" s="30" t="s">
        <v>226</v>
      </c>
      <c r="C94" s="3" t="s">
        <v>28</v>
      </c>
      <c r="D94" s="20">
        <v>117300</v>
      </c>
      <c r="E94" s="20">
        <v>116400</v>
      </c>
      <c r="F94" s="20">
        <v>111600</v>
      </c>
      <c r="G94" s="20">
        <v>116900</v>
      </c>
      <c r="H94" s="20">
        <v>90000</v>
      </c>
    </row>
    <row r="95" spans="1:11" ht="31.5" x14ac:dyDescent="0.25">
      <c r="A95" s="10">
        <v>3</v>
      </c>
      <c r="B95" s="30" t="s">
        <v>153</v>
      </c>
      <c r="C95" s="3" t="s">
        <v>29</v>
      </c>
      <c r="D95" s="20">
        <v>28.6</v>
      </c>
      <c r="E95" s="20">
        <v>29.6</v>
      </c>
      <c r="F95" s="20">
        <v>30.5</v>
      </c>
      <c r="G95" s="20">
        <v>31.6</v>
      </c>
      <c r="H95" s="20">
        <v>32.4</v>
      </c>
    </row>
    <row r="96" spans="1:11" x14ac:dyDescent="0.25">
      <c r="A96" s="6" t="s">
        <v>20</v>
      </c>
      <c r="B96" s="26" t="s">
        <v>31</v>
      </c>
      <c r="C96" s="5"/>
      <c r="D96" s="5"/>
      <c r="E96" s="5"/>
      <c r="F96" s="5"/>
      <c r="G96" s="5"/>
      <c r="H96" s="5"/>
    </row>
    <row r="97" spans="1:8" ht="31.5" x14ac:dyDescent="0.25">
      <c r="A97" s="10" t="s">
        <v>145</v>
      </c>
      <c r="B97" s="30" t="s">
        <v>85</v>
      </c>
      <c r="C97" s="3" t="s">
        <v>80</v>
      </c>
      <c r="D97" s="20">
        <v>36.6</v>
      </c>
      <c r="E97" s="20">
        <v>36.6</v>
      </c>
      <c r="F97" s="20">
        <v>36.6</v>
      </c>
      <c r="G97" s="20">
        <v>36.6</v>
      </c>
      <c r="H97" s="20">
        <v>36.6</v>
      </c>
    </row>
    <row r="98" spans="1:8" ht="47.25" x14ac:dyDescent="0.25">
      <c r="A98" s="31" t="s">
        <v>70</v>
      </c>
      <c r="B98" s="30" t="s">
        <v>213</v>
      </c>
      <c r="C98" s="3" t="s">
        <v>80</v>
      </c>
      <c r="D98" s="20">
        <v>36.6</v>
      </c>
      <c r="E98" s="20">
        <v>36.6</v>
      </c>
      <c r="F98" s="20">
        <v>36.6</v>
      </c>
      <c r="G98" s="20">
        <v>36.6</v>
      </c>
      <c r="H98" s="20">
        <v>36.6</v>
      </c>
    </row>
    <row r="99" spans="1:8" ht="63" x14ac:dyDescent="0.25">
      <c r="A99" s="31" t="s">
        <v>71</v>
      </c>
      <c r="B99" s="30" t="s">
        <v>187</v>
      </c>
      <c r="C99" s="3" t="s">
        <v>7</v>
      </c>
      <c r="D99" s="20">
        <f>D98/D97*100</f>
        <v>100</v>
      </c>
      <c r="E99" s="20">
        <f>E98/E97*100</f>
        <v>100</v>
      </c>
      <c r="F99" s="20">
        <f>F98/F97*100</f>
        <v>100</v>
      </c>
      <c r="G99" s="20">
        <f>G98/G97*100</f>
        <v>100</v>
      </c>
      <c r="H99" s="20">
        <f>H98/H97*100</f>
        <v>100</v>
      </c>
    </row>
    <row r="100" spans="1:8" x14ac:dyDescent="0.25">
      <c r="A100" s="6" t="s">
        <v>21</v>
      </c>
      <c r="B100" s="26" t="s">
        <v>22</v>
      </c>
      <c r="C100" s="5"/>
      <c r="D100" s="5"/>
      <c r="E100" s="5"/>
      <c r="F100" s="5"/>
      <c r="G100" s="5"/>
      <c r="H100" s="5"/>
    </row>
    <row r="101" spans="1:8" x14ac:dyDescent="0.25">
      <c r="A101" s="62">
        <v>1</v>
      </c>
      <c r="B101" s="63" t="s">
        <v>182</v>
      </c>
      <c r="C101" s="3" t="s">
        <v>228</v>
      </c>
      <c r="D101" s="20">
        <v>19877.7</v>
      </c>
      <c r="E101" s="20">
        <v>21391.8</v>
      </c>
      <c r="F101" s="20">
        <v>23922.3</v>
      </c>
      <c r="G101" s="20">
        <v>25874</v>
      </c>
      <c r="H101" s="20">
        <v>27958.799999999999</v>
      </c>
    </row>
    <row r="102" spans="1:8" ht="31.5" x14ac:dyDescent="0.25">
      <c r="A102" s="62"/>
      <c r="B102" s="63"/>
      <c r="C102" s="23" t="s">
        <v>243</v>
      </c>
      <c r="D102" s="20">
        <v>114.6</v>
      </c>
      <c r="E102" s="20">
        <f>E101/D101*100</f>
        <v>107.61707843462773</v>
      </c>
      <c r="F102" s="20">
        <f>F101/E101*100</f>
        <v>111.8292990772165</v>
      </c>
      <c r="G102" s="20">
        <f>G101/F101*100</f>
        <v>108.15849646564084</v>
      </c>
      <c r="H102" s="20">
        <f>H101/G101*100</f>
        <v>108.05750946896498</v>
      </c>
    </row>
    <row r="103" spans="1:8" x14ac:dyDescent="0.25">
      <c r="A103" s="56" t="s">
        <v>70</v>
      </c>
      <c r="B103" s="57" t="s">
        <v>76</v>
      </c>
      <c r="C103" s="3" t="s">
        <v>228</v>
      </c>
      <c r="D103" s="20">
        <v>9715.5</v>
      </c>
      <c r="E103" s="20">
        <v>9424</v>
      </c>
      <c r="F103" s="20">
        <v>9750.2999999999993</v>
      </c>
      <c r="G103" s="20">
        <v>10140</v>
      </c>
      <c r="H103" s="20">
        <v>10600</v>
      </c>
    </row>
    <row r="104" spans="1:8" ht="31.5" x14ac:dyDescent="0.25">
      <c r="A104" s="56"/>
      <c r="B104" s="57"/>
      <c r="C104" s="23" t="s">
        <v>243</v>
      </c>
      <c r="D104" s="20">
        <v>106.4</v>
      </c>
      <c r="E104" s="20">
        <f>E103/D103*100</f>
        <v>96.999639750913488</v>
      </c>
      <c r="F104" s="20">
        <f>F103/E103*100</f>
        <v>103.4624363327674</v>
      </c>
      <c r="G104" s="20">
        <f>G103/F103*100</f>
        <v>103.99680009845851</v>
      </c>
      <c r="H104" s="20">
        <f>H103/G103*100</f>
        <v>104.53648915187377</v>
      </c>
    </row>
    <row r="105" spans="1:8" x14ac:dyDescent="0.25">
      <c r="A105" s="69" t="s">
        <v>71</v>
      </c>
      <c r="B105" s="54" t="s">
        <v>245</v>
      </c>
      <c r="C105" s="3" t="s">
        <v>228</v>
      </c>
      <c r="D105" s="20">
        <v>26998</v>
      </c>
      <c r="E105" s="20">
        <v>26998</v>
      </c>
      <c r="F105" s="20">
        <v>28429</v>
      </c>
      <c r="G105" s="20">
        <v>29566</v>
      </c>
      <c r="H105" s="20">
        <v>30748.7</v>
      </c>
    </row>
    <row r="106" spans="1:8" ht="31.5" x14ac:dyDescent="0.25">
      <c r="A106" s="70"/>
      <c r="B106" s="55"/>
      <c r="C106" s="23" t="s">
        <v>243</v>
      </c>
      <c r="D106" s="20"/>
      <c r="E106" s="20">
        <f>E105/D105*100</f>
        <v>100</v>
      </c>
      <c r="F106" s="20">
        <f>F105/E105*100</f>
        <v>105.30039262167567</v>
      </c>
      <c r="G106" s="20">
        <f>G105/F105*100</f>
        <v>103.99943719441416</v>
      </c>
      <c r="H106" s="20">
        <f>H105/G105*100</f>
        <v>104.00020293580465</v>
      </c>
    </row>
    <row r="107" spans="1:8" x14ac:dyDescent="0.25">
      <c r="A107" s="6" t="s">
        <v>23</v>
      </c>
      <c r="B107" s="26" t="s">
        <v>235</v>
      </c>
      <c r="C107" s="23"/>
      <c r="D107" s="20"/>
      <c r="E107" s="20"/>
      <c r="F107" s="20"/>
      <c r="G107" s="20"/>
      <c r="H107" s="20"/>
    </row>
    <row r="108" spans="1:8" ht="31.5" x14ac:dyDescent="0.25">
      <c r="A108" s="28" t="s">
        <v>145</v>
      </c>
      <c r="B108" s="30" t="s">
        <v>249</v>
      </c>
      <c r="C108" s="3" t="s">
        <v>225</v>
      </c>
      <c r="D108" s="20">
        <v>4169</v>
      </c>
      <c r="E108" s="20">
        <v>4386</v>
      </c>
      <c r="F108" s="20">
        <v>4420</v>
      </c>
      <c r="G108" s="20">
        <v>4500</v>
      </c>
      <c r="H108" s="20">
        <v>4700</v>
      </c>
    </row>
    <row r="109" spans="1:8" ht="63" x14ac:dyDescent="0.25">
      <c r="A109" s="28" t="s">
        <v>70</v>
      </c>
      <c r="B109" s="30" t="s">
        <v>236</v>
      </c>
      <c r="C109" s="3" t="s">
        <v>227</v>
      </c>
      <c r="D109" s="20">
        <v>22631</v>
      </c>
      <c r="E109" s="20">
        <f>E152-E156</f>
        <v>23142</v>
      </c>
      <c r="F109" s="20">
        <f t="shared" ref="F109:H109" si="0">F152-F156</f>
        <v>23300</v>
      </c>
      <c r="G109" s="20">
        <f t="shared" si="0"/>
        <v>23450</v>
      </c>
      <c r="H109" s="20">
        <f t="shared" si="0"/>
        <v>23700</v>
      </c>
    </row>
    <row r="110" spans="1:8" x14ac:dyDescent="0.25">
      <c r="A110" s="9" t="s">
        <v>27</v>
      </c>
      <c r="B110" s="21" t="s">
        <v>24</v>
      </c>
      <c r="C110" s="22"/>
      <c r="D110" s="22"/>
      <c r="E110" s="22"/>
      <c r="F110" s="22"/>
      <c r="G110" s="22"/>
      <c r="H110" s="22"/>
    </row>
    <row r="111" spans="1:8" x14ac:dyDescent="0.25">
      <c r="A111" s="58">
        <v>1</v>
      </c>
      <c r="B111" s="54" t="s">
        <v>242</v>
      </c>
      <c r="C111" s="3" t="s">
        <v>228</v>
      </c>
      <c r="D111" s="20">
        <v>6237.2</v>
      </c>
      <c r="E111" s="20">
        <v>7038.6</v>
      </c>
      <c r="F111" s="20">
        <v>7782.2</v>
      </c>
      <c r="G111" s="20">
        <v>8287.1</v>
      </c>
      <c r="H111" s="20">
        <v>8730</v>
      </c>
    </row>
    <row r="112" spans="1:8" ht="31.5" x14ac:dyDescent="0.25">
      <c r="A112" s="58"/>
      <c r="B112" s="55"/>
      <c r="C112" s="23" t="s">
        <v>243</v>
      </c>
      <c r="D112" s="20">
        <v>124.9</v>
      </c>
      <c r="E112" s="20">
        <f>E111/D111*100</f>
        <v>112.84871416661323</v>
      </c>
      <c r="F112" s="20">
        <f>F111/E111*100</f>
        <v>110.56460091495468</v>
      </c>
      <c r="G112" s="20">
        <f>G111/F111*100</f>
        <v>106.48788260389095</v>
      </c>
      <c r="H112" s="20">
        <f>H111/G111*100</f>
        <v>105.34445101422693</v>
      </c>
    </row>
    <row r="113" spans="1:8" ht="31.5" x14ac:dyDescent="0.25">
      <c r="A113" s="32" t="s">
        <v>70</v>
      </c>
      <c r="B113" s="29" t="s">
        <v>167</v>
      </c>
      <c r="C113" s="23"/>
      <c r="D113" s="20"/>
      <c r="E113" s="20"/>
      <c r="F113" s="20"/>
      <c r="G113" s="20"/>
      <c r="H113" s="20"/>
    </row>
    <row r="114" spans="1:8" ht="31.5" x14ac:dyDescent="0.25">
      <c r="A114" s="32" t="s">
        <v>57</v>
      </c>
      <c r="B114" s="29" t="s">
        <v>90</v>
      </c>
      <c r="C114" s="3" t="s">
        <v>228</v>
      </c>
      <c r="D114" s="20">
        <v>2292.6</v>
      </c>
      <c r="E114" s="20">
        <v>2346.4</v>
      </c>
      <c r="F114" s="20">
        <v>2370</v>
      </c>
      <c r="G114" s="20">
        <v>1900</v>
      </c>
      <c r="H114" s="20">
        <v>2010</v>
      </c>
    </row>
    <row r="115" spans="1:8" x14ac:dyDescent="0.25">
      <c r="A115" s="32" t="s">
        <v>58</v>
      </c>
      <c r="B115" s="29" t="s">
        <v>91</v>
      </c>
      <c r="C115" s="3" t="s">
        <v>228</v>
      </c>
      <c r="D115" s="20"/>
      <c r="E115" s="20"/>
      <c r="F115" s="20"/>
      <c r="G115" s="20"/>
      <c r="H115" s="20"/>
    </row>
    <row r="116" spans="1:8" x14ac:dyDescent="0.25">
      <c r="A116" s="32" t="s">
        <v>59</v>
      </c>
      <c r="B116" s="29" t="s">
        <v>92</v>
      </c>
      <c r="C116" s="3" t="s">
        <v>228</v>
      </c>
      <c r="D116" s="20">
        <v>1393.8</v>
      </c>
      <c r="E116" s="20">
        <v>2598.4</v>
      </c>
      <c r="F116" s="20">
        <v>2970.2</v>
      </c>
      <c r="G116" s="20">
        <v>3500</v>
      </c>
      <c r="H116" s="20">
        <v>3685</v>
      </c>
    </row>
    <row r="117" spans="1:8" ht="31.5" x14ac:dyDescent="0.25">
      <c r="A117" s="32" t="s">
        <v>60</v>
      </c>
      <c r="B117" s="29" t="s">
        <v>93</v>
      </c>
      <c r="C117" s="3" t="s">
        <v>228</v>
      </c>
      <c r="D117" s="20">
        <v>547.29999999999995</v>
      </c>
      <c r="E117" s="20">
        <v>633.5</v>
      </c>
      <c r="F117" s="20">
        <v>630</v>
      </c>
      <c r="G117" s="20">
        <v>800</v>
      </c>
      <c r="H117" s="20">
        <v>840</v>
      </c>
    </row>
    <row r="118" spans="1:8" ht="47.25" x14ac:dyDescent="0.25">
      <c r="A118" s="32" t="s">
        <v>62</v>
      </c>
      <c r="B118" s="29" t="s">
        <v>94</v>
      </c>
      <c r="C118" s="3" t="s">
        <v>228</v>
      </c>
      <c r="D118" s="20">
        <v>243.3</v>
      </c>
      <c r="E118" s="20">
        <v>30</v>
      </c>
      <c r="F118" s="20">
        <v>64.8</v>
      </c>
      <c r="G118" s="20">
        <v>100</v>
      </c>
      <c r="H118" s="20">
        <v>105</v>
      </c>
    </row>
    <row r="119" spans="1:8" x14ac:dyDescent="0.25">
      <c r="A119" s="32" t="s">
        <v>63</v>
      </c>
      <c r="B119" s="29" t="s">
        <v>95</v>
      </c>
      <c r="C119" s="3" t="s">
        <v>228</v>
      </c>
      <c r="D119" s="20">
        <v>26.2</v>
      </c>
      <c r="E119" s="20">
        <v>550.6</v>
      </c>
      <c r="F119" s="20">
        <v>610</v>
      </c>
      <c r="G119" s="20">
        <v>650</v>
      </c>
      <c r="H119" s="20">
        <v>675</v>
      </c>
    </row>
    <row r="120" spans="1:8" ht="47.25" x14ac:dyDescent="0.25">
      <c r="A120" s="32" t="s">
        <v>64</v>
      </c>
      <c r="B120" s="29" t="s">
        <v>96</v>
      </c>
      <c r="C120" s="3" t="s">
        <v>228</v>
      </c>
      <c r="D120" s="20">
        <v>195.4</v>
      </c>
      <c r="E120" s="20">
        <v>108.2</v>
      </c>
      <c r="F120" s="20">
        <v>130</v>
      </c>
      <c r="G120" s="20">
        <v>140</v>
      </c>
      <c r="H120" s="20">
        <v>145</v>
      </c>
    </row>
    <row r="121" spans="1:8" ht="31.5" x14ac:dyDescent="0.25">
      <c r="A121" s="32" t="s">
        <v>65</v>
      </c>
      <c r="B121" s="29" t="s">
        <v>97</v>
      </c>
      <c r="C121" s="3" t="s">
        <v>228</v>
      </c>
      <c r="D121" s="20"/>
      <c r="E121" s="20"/>
      <c r="F121" s="20"/>
      <c r="G121" s="20"/>
      <c r="H121" s="20"/>
    </row>
    <row r="122" spans="1:8" x14ac:dyDescent="0.25">
      <c r="A122" s="32" t="s">
        <v>66</v>
      </c>
      <c r="B122" s="29" t="s">
        <v>98</v>
      </c>
      <c r="C122" s="3" t="s">
        <v>228</v>
      </c>
      <c r="D122" s="20">
        <v>148.9</v>
      </c>
      <c r="E122" s="20">
        <v>173.4</v>
      </c>
      <c r="F122" s="20">
        <v>182.2</v>
      </c>
      <c r="G122" s="20">
        <v>195</v>
      </c>
      <c r="H122" s="20">
        <v>205</v>
      </c>
    </row>
    <row r="123" spans="1:8" ht="31.5" x14ac:dyDescent="0.25">
      <c r="A123" s="32" t="s">
        <v>67</v>
      </c>
      <c r="B123" s="29" t="s">
        <v>99</v>
      </c>
      <c r="C123" s="3" t="s">
        <v>228</v>
      </c>
      <c r="D123" s="20">
        <v>259.60000000000002</v>
      </c>
      <c r="E123" s="20">
        <v>225.2</v>
      </c>
      <c r="F123" s="20">
        <v>240</v>
      </c>
      <c r="G123" s="20">
        <v>256</v>
      </c>
      <c r="H123" s="20">
        <v>270</v>
      </c>
    </row>
    <row r="124" spans="1:8" x14ac:dyDescent="0.25">
      <c r="A124" s="32" t="s">
        <v>168</v>
      </c>
      <c r="B124" s="29" t="s">
        <v>100</v>
      </c>
      <c r="C124" s="3" t="s">
        <v>228</v>
      </c>
      <c r="D124" s="20"/>
      <c r="E124" s="20"/>
      <c r="F124" s="20"/>
      <c r="G124" s="20"/>
      <c r="H124" s="20"/>
    </row>
    <row r="125" spans="1:8" ht="31.5" x14ac:dyDescent="0.25">
      <c r="A125" s="32" t="s">
        <v>169</v>
      </c>
      <c r="B125" s="29" t="s">
        <v>101</v>
      </c>
      <c r="C125" s="3" t="s">
        <v>228</v>
      </c>
      <c r="D125" s="20">
        <v>5.5</v>
      </c>
      <c r="E125" s="20">
        <v>15.6</v>
      </c>
      <c r="F125" s="20">
        <v>16</v>
      </c>
      <c r="G125" s="20">
        <v>17</v>
      </c>
      <c r="H125" s="20">
        <v>20</v>
      </c>
    </row>
    <row r="126" spans="1:8" ht="31.5" x14ac:dyDescent="0.25">
      <c r="A126" s="32" t="s">
        <v>170</v>
      </c>
      <c r="B126" s="29" t="s">
        <v>102</v>
      </c>
      <c r="C126" s="3" t="s">
        <v>228</v>
      </c>
      <c r="D126" s="20">
        <v>560.79999999999995</v>
      </c>
      <c r="E126" s="20">
        <v>102</v>
      </c>
      <c r="F126" s="20">
        <v>232</v>
      </c>
      <c r="G126" s="20">
        <v>300</v>
      </c>
      <c r="H126" s="20">
        <v>320</v>
      </c>
    </row>
    <row r="127" spans="1:8" ht="31.5" x14ac:dyDescent="0.25">
      <c r="A127" s="32" t="s">
        <v>171</v>
      </c>
      <c r="B127" s="29" t="s">
        <v>103</v>
      </c>
      <c r="C127" s="3" t="s">
        <v>228</v>
      </c>
      <c r="D127" s="20">
        <v>2.5</v>
      </c>
      <c r="E127" s="20">
        <v>0.3</v>
      </c>
      <c r="F127" s="20">
        <v>3</v>
      </c>
      <c r="G127" s="20">
        <v>4</v>
      </c>
      <c r="H127" s="20">
        <v>5</v>
      </c>
    </row>
    <row r="128" spans="1:8" ht="47.25" x14ac:dyDescent="0.25">
      <c r="A128" s="32" t="s">
        <v>172</v>
      </c>
      <c r="B128" s="29" t="s">
        <v>104</v>
      </c>
      <c r="C128" s="3" t="s">
        <v>228</v>
      </c>
      <c r="D128" s="20">
        <v>101.1</v>
      </c>
      <c r="E128" s="20">
        <v>18.600000000000001</v>
      </c>
      <c r="F128" s="20">
        <v>70</v>
      </c>
      <c r="G128" s="20">
        <v>100</v>
      </c>
      <c r="H128" s="20">
        <v>106</v>
      </c>
    </row>
    <row r="129" spans="1:8" x14ac:dyDescent="0.25">
      <c r="A129" s="32" t="s">
        <v>173</v>
      </c>
      <c r="B129" s="29" t="s">
        <v>105</v>
      </c>
      <c r="C129" s="3" t="s">
        <v>228</v>
      </c>
      <c r="D129" s="20">
        <v>123.3</v>
      </c>
      <c r="E129" s="20">
        <v>147.80000000000001</v>
      </c>
      <c r="F129" s="20">
        <v>165</v>
      </c>
      <c r="G129" s="20">
        <v>197</v>
      </c>
      <c r="H129" s="20">
        <v>210</v>
      </c>
    </row>
    <row r="130" spans="1:8" ht="31.5" x14ac:dyDescent="0.25">
      <c r="A130" s="32" t="s">
        <v>174</v>
      </c>
      <c r="B130" s="29" t="s">
        <v>106</v>
      </c>
      <c r="C130" s="3" t="s">
        <v>228</v>
      </c>
      <c r="D130" s="20">
        <v>312.39999999999998</v>
      </c>
      <c r="E130" s="20">
        <v>77.400000000000006</v>
      </c>
      <c r="F130" s="20">
        <v>84</v>
      </c>
      <c r="G130" s="20">
        <v>110.1</v>
      </c>
      <c r="H130" s="20">
        <v>114</v>
      </c>
    </row>
    <row r="131" spans="1:8" ht="31.5" x14ac:dyDescent="0.25">
      <c r="A131" s="32" t="s">
        <v>175</v>
      </c>
      <c r="B131" s="29" t="s">
        <v>107</v>
      </c>
      <c r="C131" s="3" t="s">
        <v>228</v>
      </c>
      <c r="D131" s="20">
        <v>24.5</v>
      </c>
      <c r="E131" s="20">
        <v>11.2</v>
      </c>
      <c r="F131" s="20">
        <v>15</v>
      </c>
      <c r="G131" s="20">
        <v>18</v>
      </c>
      <c r="H131" s="20">
        <v>20</v>
      </c>
    </row>
    <row r="132" spans="1:8" x14ac:dyDescent="0.25">
      <c r="A132" s="32" t="s">
        <v>176</v>
      </c>
      <c r="B132" s="29" t="s">
        <v>108</v>
      </c>
      <c r="C132" s="3" t="s">
        <v>228</v>
      </c>
      <c r="D132" s="20">
        <f>D111-SUM(D114:D131)</f>
        <v>0</v>
      </c>
      <c r="E132" s="20">
        <f>E111-SUM(E114:E131)</f>
        <v>0</v>
      </c>
      <c r="F132" s="20">
        <f>F111-SUM(F114:F131)</f>
        <v>0</v>
      </c>
      <c r="G132" s="20">
        <f>G111-SUM(G114:G131)</f>
        <v>0</v>
      </c>
      <c r="H132" s="20">
        <f>H111-SUM(H114:H131)</f>
        <v>0</v>
      </c>
    </row>
    <row r="133" spans="1:8" ht="31.5" x14ac:dyDescent="0.25">
      <c r="A133" s="10" t="s">
        <v>71</v>
      </c>
      <c r="B133" s="30" t="s">
        <v>151</v>
      </c>
      <c r="C133" s="3" t="s">
        <v>228</v>
      </c>
      <c r="D133" s="20">
        <f>D111</f>
        <v>6237.2</v>
      </c>
      <c r="E133" s="20">
        <f>E111</f>
        <v>7038.6</v>
      </c>
      <c r="F133" s="20">
        <f>F111</f>
        <v>7782.2</v>
      </c>
      <c r="G133" s="20">
        <f>G111</f>
        <v>8287.1</v>
      </c>
      <c r="H133" s="20">
        <f>H111</f>
        <v>8730</v>
      </c>
    </row>
    <row r="134" spans="1:8" x14ac:dyDescent="0.25">
      <c r="A134" s="10" t="s">
        <v>43</v>
      </c>
      <c r="B134" s="30" t="s">
        <v>82</v>
      </c>
      <c r="C134" s="3" t="s">
        <v>228</v>
      </c>
      <c r="D134" s="20">
        <v>4560.8999999999996</v>
      </c>
      <c r="E134" s="20">
        <v>4990.3999999999996</v>
      </c>
      <c r="F134" s="20">
        <v>5100</v>
      </c>
      <c r="G134" s="20">
        <v>5400</v>
      </c>
      <c r="H134" s="20">
        <v>5600</v>
      </c>
    </row>
    <row r="135" spans="1:8" x14ac:dyDescent="0.25">
      <c r="A135" s="10" t="s">
        <v>44</v>
      </c>
      <c r="B135" s="30" t="s">
        <v>26</v>
      </c>
      <c r="C135" s="3" t="s">
        <v>228</v>
      </c>
      <c r="D135" s="20">
        <f>D133-D134</f>
        <v>1676.3000000000002</v>
      </c>
      <c r="E135" s="20">
        <f>E133-E134</f>
        <v>2048.2000000000007</v>
      </c>
      <c r="F135" s="20">
        <f>F133-F134</f>
        <v>2682.2</v>
      </c>
      <c r="G135" s="20">
        <f>G133-G134</f>
        <v>2887.1000000000004</v>
      </c>
      <c r="H135" s="20">
        <f>H133-H134</f>
        <v>3130</v>
      </c>
    </row>
    <row r="136" spans="1:8" x14ac:dyDescent="0.25">
      <c r="A136" s="10" t="s">
        <v>74</v>
      </c>
      <c r="B136" s="30" t="s">
        <v>216</v>
      </c>
      <c r="C136" s="3" t="s">
        <v>228</v>
      </c>
      <c r="D136" s="20">
        <f>D137+D138+D139</f>
        <v>1534.9</v>
      </c>
      <c r="E136" s="20">
        <f>E137+E138+E139</f>
        <v>671.2</v>
      </c>
      <c r="F136" s="20">
        <f>F137+F138+F139</f>
        <v>710</v>
      </c>
      <c r="G136" s="20">
        <f>G137+G138+G139</f>
        <v>760</v>
      </c>
      <c r="H136" s="20">
        <f>H137+H138+H139</f>
        <v>810</v>
      </c>
    </row>
    <row r="137" spans="1:8" x14ac:dyDescent="0.25">
      <c r="A137" s="10" t="s">
        <v>232</v>
      </c>
      <c r="B137" s="30" t="s">
        <v>219</v>
      </c>
      <c r="C137" s="3" t="s">
        <v>228</v>
      </c>
      <c r="D137" s="20">
        <v>40.4</v>
      </c>
      <c r="E137" s="20">
        <v>136.6</v>
      </c>
      <c r="F137" s="20">
        <v>140</v>
      </c>
      <c r="G137" s="20">
        <v>150</v>
      </c>
      <c r="H137" s="20">
        <v>160</v>
      </c>
    </row>
    <row r="138" spans="1:8" x14ac:dyDescent="0.25">
      <c r="A138" s="10" t="s">
        <v>233</v>
      </c>
      <c r="B138" s="30" t="s">
        <v>218</v>
      </c>
      <c r="C138" s="3" t="s">
        <v>228</v>
      </c>
      <c r="D138" s="20">
        <v>1358.7</v>
      </c>
      <c r="E138" s="20">
        <v>447.6</v>
      </c>
      <c r="F138" s="20">
        <v>470</v>
      </c>
      <c r="G138" s="20">
        <v>500</v>
      </c>
      <c r="H138" s="20">
        <v>530</v>
      </c>
    </row>
    <row r="139" spans="1:8" x14ac:dyDescent="0.25">
      <c r="A139" s="10" t="s">
        <v>234</v>
      </c>
      <c r="B139" s="30" t="s">
        <v>217</v>
      </c>
      <c r="C139" s="3" t="s">
        <v>228</v>
      </c>
      <c r="D139" s="20">
        <v>135.80000000000001</v>
      </c>
      <c r="E139" s="20">
        <v>87</v>
      </c>
      <c r="F139" s="20">
        <v>100</v>
      </c>
      <c r="G139" s="20">
        <v>110</v>
      </c>
      <c r="H139" s="20">
        <v>120</v>
      </c>
    </row>
    <row r="140" spans="1:8" x14ac:dyDescent="0.25">
      <c r="A140" s="10" t="s">
        <v>231</v>
      </c>
      <c r="B140" s="30" t="s">
        <v>220</v>
      </c>
      <c r="C140" s="3" t="s">
        <v>228</v>
      </c>
      <c r="D140" s="20">
        <f>D135-D136</f>
        <v>141.40000000000009</v>
      </c>
      <c r="E140" s="20">
        <f>E135-E136</f>
        <v>1377.0000000000007</v>
      </c>
      <c r="F140" s="20">
        <f>F135-F136</f>
        <v>1972.1999999999998</v>
      </c>
      <c r="G140" s="20">
        <f>G135-G136</f>
        <v>2127.1000000000004</v>
      </c>
      <c r="H140" s="20">
        <f>H135-H136</f>
        <v>2320</v>
      </c>
    </row>
    <row r="141" spans="1:8" ht="31.5" x14ac:dyDescent="0.25">
      <c r="A141" s="11" t="s">
        <v>30</v>
      </c>
      <c r="B141" s="26" t="s">
        <v>237</v>
      </c>
      <c r="C141" s="5"/>
      <c r="D141" s="5"/>
      <c r="E141" s="5"/>
      <c r="F141" s="5"/>
      <c r="G141" s="5"/>
      <c r="H141" s="5"/>
    </row>
    <row r="142" spans="1:8" ht="31.5" x14ac:dyDescent="0.25">
      <c r="A142" s="31">
        <v>1</v>
      </c>
      <c r="B142" s="30" t="s">
        <v>240</v>
      </c>
      <c r="C142" s="3" t="s">
        <v>228</v>
      </c>
      <c r="D142" s="20">
        <f>D143+D146</f>
        <v>6853.8</v>
      </c>
      <c r="E142" s="20">
        <v>7818</v>
      </c>
      <c r="F142" s="20">
        <v>7142.9</v>
      </c>
      <c r="G142" s="20">
        <v>7298.8</v>
      </c>
      <c r="H142" s="20">
        <v>7325.6</v>
      </c>
    </row>
    <row r="143" spans="1:8" x14ac:dyDescent="0.25">
      <c r="A143" s="10" t="s">
        <v>38</v>
      </c>
      <c r="B143" s="30" t="s">
        <v>32</v>
      </c>
      <c r="C143" s="3" t="s">
        <v>228</v>
      </c>
      <c r="D143" s="20">
        <f>D144+D145</f>
        <v>2704.1000000000004</v>
      </c>
      <c r="E143" s="20">
        <v>3227.4</v>
      </c>
      <c r="F143" s="20">
        <v>3279.7</v>
      </c>
      <c r="G143" s="20">
        <v>3488.1</v>
      </c>
      <c r="H143" s="20">
        <v>3667</v>
      </c>
    </row>
    <row r="144" spans="1:8" x14ac:dyDescent="0.25">
      <c r="A144" s="10" t="s">
        <v>84</v>
      </c>
      <c r="B144" s="30" t="s">
        <v>179</v>
      </c>
      <c r="C144" s="3" t="s">
        <v>228</v>
      </c>
      <c r="D144" s="20">
        <v>2183.8000000000002</v>
      </c>
      <c r="E144" s="20">
        <v>2565.1999999999998</v>
      </c>
      <c r="F144" s="20">
        <v>2777.1</v>
      </c>
      <c r="G144" s="20">
        <v>2973.1</v>
      </c>
      <c r="H144" s="20">
        <v>3149.8</v>
      </c>
    </row>
    <row r="145" spans="1:8" x14ac:dyDescent="0.25">
      <c r="A145" s="10" t="s">
        <v>61</v>
      </c>
      <c r="B145" s="30" t="s">
        <v>180</v>
      </c>
      <c r="C145" s="3" t="s">
        <v>228</v>
      </c>
      <c r="D145" s="20">
        <v>520.29999999999995</v>
      </c>
      <c r="E145" s="20">
        <v>662.2</v>
      </c>
      <c r="F145" s="20">
        <v>502.6</v>
      </c>
      <c r="G145" s="20">
        <v>515</v>
      </c>
      <c r="H145" s="20">
        <v>517.20000000000005</v>
      </c>
    </row>
    <row r="146" spans="1:8" x14ac:dyDescent="0.25">
      <c r="A146" s="10" t="s">
        <v>39</v>
      </c>
      <c r="B146" s="30" t="s">
        <v>109</v>
      </c>
      <c r="C146" s="3" t="s">
        <v>228</v>
      </c>
      <c r="D146" s="20">
        <v>4149.7</v>
      </c>
      <c r="E146" s="20">
        <v>4590.6000000000004</v>
      </c>
      <c r="F146" s="20">
        <v>3863.2</v>
      </c>
      <c r="G146" s="20">
        <v>3810.7</v>
      </c>
      <c r="H146" s="20">
        <v>3658.6</v>
      </c>
    </row>
    <row r="147" spans="1:8" ht="31.5" x14ac:dyDescent="0.25">
      <c r="A147" s="10">
        <v>2</v>
      </c>
      <c r="B147" s="30" t="s">
        <v>238</v>
      </c>
      <c r="C147" s="3" t="s">
        <v>228</v>
      </c>
      <c r="D147" s="20">
        <v>6662.9</v>
      </c>
      <c r="E147" s="20">
        <v>8156</v>
      </c>
      <c r="F147" s="20">
        <v>7933.7</v>
      </c>
      <c r="G147" s="20">
        <v>7278.8</v>
      </c>
      <c r="H147" s="20">
        <v>7325.6</v>
      </c>
    </row>
    <row r="148" spans="1:8" x14ac:dyDescent="0.25">
      <c r="A148" s="10" t="s">
        <v>57</v>
      </c>
      <c r="B148" s="1" t="s">
        <v>241</v>
      </c>
      <c r="C148" s="3" t="s">
        <v>228</v>
      </c>
      <c r="D148" s="20">
        <v>5950.1</v>
      </c>
      <c r="E148" s="20">
        <v>6837.5</v>
      </c>
      <c r="F148" s="20">
        <v>5940.6</v>
      </c>
      <c r="G148" s="20">
        <v>5710.7</v>
      </c>
      <c r="H148" s="20">
        <v>5522.8</v>
      </c>
    </row>
    <row r="149" spans="1:8" ht="31.5" x14ac:dyDescent="0.25">
      <c r="A149" s="10">
        <v>3</v>
      </c>
      <c r="B149" s="30" t="s">
        <v>239</v>
      </c>
      <c r="C149" s="3" t="s">
        <v>228</v>
      </c>
      <c r="D149" s="20">
        <f>D142-D147</f>
        <v>190.90000000000055</v>
      </c>
      <c r="E149" s="20">
        <f>E142-E147</f>
        <v>-338</v>
      </c>
      <c r="F149" s="20">
        <f>F142-F147</f>
        <v>-790.80000000000018</v>
      </c>
      <c r="G149" s="20">
        <f>G142-G147</f>
        <v>20</v>
      </c>
      <c r="H149" s="20">
        <f>H142-H147</f>
        <v>0</v>
      </c>
    </row>
    <row r="150" spans="1:8" x14ac:dyDescent="0.25">
      <c r="A150" s="10" t="s">
        <v>72</v>
      </c>
      <c r="B150" s="30" t="s">
        <v>81</v>
      </c>
      <c r="C150" s="3" t="s">
        <v>228</v>
      </c>
      <c r="D150" s="20">
        <v>14.8</v>
      </c>
      <c r="E150" s="20">
        <v>17.5</v>
      </c>
      <c r="F150" s="20">
        <v>30</v>
      </c>
      <c r="G150" s="20">
        <v>20</v>
      </c>
      <c r="H150" s="20">
        <v>0</v>
      </c>
    </row>
    <row r="151" spans="1:8" x14ac:dyDescent="0.25">
      <c r="A151" s="6" t="s">
        <v>230</v>
      </c>
      <c r="B151" s="26" t="s">
        <v>33</v>
      </c>
      <c r="C151" s="5"/>
      <c r="D151" s="5"/>
      <c r="E151" s="5"/>
      <c r="F151" s="5"/>
      <c r="G151" s="5"/>
      <c r="H151" s="5"/>
    </row>
    <row r="152" spans="1:8" ht="20.25" customHeight="1" x14ac:dyDescent="0.25">
      <c r="A152" s="10">
        <v>1</v>
      </c>
      <c r="B152" s="30" t="s">
        <v>253</v>
      </c>
      <c r="C152" s="3" t="s">
        <v>9</v>
      </c>
      <c r="D152" s="20">
        <v>44700</v>
      </c>
      <c r="E152" s="20">
        <v>45400</v>
      </c>
      <c r="F152" s="20">
        <v>45600</v>
      </c>
      <c r="G152" s="20">
        <v>45800</v>
      </c>
      <c r="H152" s="20">
        <v>46100</v>
      </c>
    </row>
    <row r="153" spans="1:8" ht="47.25" x14ac:dyDescent="0.25">
      <c r="A153" s="10" t="s">
        <v>70</v>
      </c>
      <c r="B153" s="30" t="s">
        <v>35</v>
      </c>
      <c r="C153" s="3" t="s">
        <v>9</v>
      </c>
      <c r="D153" s="20">
        <v>52</v>
      </c>
      <c r="E153" s="20">
        <v>75</v>
      </c>
      <c r="F153" s="20">
        <v>75</v>
      </c>
      <c r="G153" s="20">
        <v>75</v>
      </c>
      <c r="H153" s="20">
        <v>75</v>
      </c>
    </row>
    <row r="154" spans="1:8" ht="31.5" x14ac:dyDescent="0.25">
      <c r="A154" s="10" t="s">
        <v>71</v>
      </c>
      <c r="B154" s="30" t="s">
        <v>34</v>
      </c>
      <c r="C154" s="3" t="s">
        <v>7</v>
      </c>
      <c r="D154" s="20">
        <v>0.1</v>
      </c>
      <c r="E154" s="20">
        <v>0.1</v>
      </c>
      <c r="F154" s="20">
        <v>0.1</v>
      </c>
      <c r="G154" s="20">
        <v>0.1</v>
      </c>
      <c r="H154" s="20">
        <v>0.1</v>
      </c>
    </row>
    <row r="155" spans="1:8" ht="47.25" x14ac:dyDescent="0.25">
      <c r="A155" s="10" t="s">
        <v>72</v>
      </c>
      <c r="B155" s="30" t="s">
        <v>36</v>
      </c>
      <c r="C155" s="3" t="s">
        <v>37</v>
      </c>
      <c r="D155" s="20">
        <v>1478</v>
      </c>
      <c r="E155" s="20">
        <v>2500</v>
      </c>
      <c r="F155" s="20">
        <v>2550</v>
      </c>
      <c r="G155" s="20">
        <v>2550</v>
      </c>
      <c r="H155" s="20">
        <v>2600</v>
      </c>
    </row>
    <row r="156" spans="1:8" ht="63" x14ac:dyDescent="0.25">
      <c r="A156" s="31" t="s">
        <v>73</v>
      </c>
      <c r="B156" s="30" t="s">
        <v>247</v>
      </c>
      <c r="C156" s="3" t="s">
        <v>9</v>
      </c>
      <c r="D156" s="20">
        <v>22069</v>
      </c>
      <c r="E156" s="20">
        <v>22258</v>
      </c>
      <c r="F156" s="20">
        <v>22300</v>
      </c>
      <c r="G156" s="20">
        <v>22350</v>
      </c>
      <c r="H156" s="20">
        <v>22400</v>
      </c>
    </row>
    <row r="157" spans="1:8" ht="24" customHeight="1" x14ac:dyDescent="0.25">
      <c r="A157" s="59" t="s">
        <v>77</v>
      </c>
      <c r="B157" s="57" t="s">
        <v>248</v>
      </c>
      <c r="C157" s="3" t="s">
        <v>154</v>
      </c>
      <c r="D157" s="20">
        <v>86859</v>
      </c>
      <c r="E157" s="20">
        <v>104500</v>
      </c>
      <c r="F157" s="20">
        <v>114950</v>
      </c>
      <c r="G157" s="20">
        <v>124146</v>
      </c>
      <c r="H157" s="20">
        <v>132800</v>
      </c>
    </row>
    <row r="158" spans="1:8" ht="42.75" customHeight="1" x14ac:dyDescent="0.25">
      <c r="A158" s="59"/>
      <c r="B158" s="57"/>
      <c r="C158" s="3" t="s">
        <v>17</v>
      </c>
      <c r="D158" s="20">
        <v>116.9</v>
      </c>
      <c r="E158" s="20">
        <f>E157/D157*100</f>
        <v>120.30992758378522</v>
      </c>
      <c r="F158" s="20">
        <f>F157/E157*100</f>
        <v>110.00000000000001</v>
      </c>
      <c r="G158" s="20">
        <f>G157/F157*100</f>
        <v>108</v>
      </c>
      <c r="H158" s="20">
        <f>H157/G157*100</f>
        <v>106.97082467417395</v>
      </c>
    </row>
    <row r="159" spans="1:8" ht="31.5" x14ac:dyDescent="0.25">
      <c r="A159" s="32" t="s">
        <v>78</v>
      </c>
      <c r="B159" s="29" t="s">
        <v>178</v>
      </c>
      <c r="C159" s="23" t="s">
        <v>228</v>
      </c>
      <c r="D159" s="20">
        <f>D157*D156*12/1000000</f>
        <v>23002.695252000001</v>
      </c>
      <c r="E159" s="20">
        <f>E157*E156*12/1000000</f>
        <v>27911.531999999999</v>
      </c>
      <c r="F159" s="20">
        <f>F157*F156*12/1000000</f>
        <v>30760.62</v>
      </c>
      <c r="G159" s="20">
        <f>G157*G156*12/1000000</f>
        <v>33295.957199999997</v>
      </c>
      <c r="H159" s="20">
        <f>H157*H156*12/1000000</f>
        <v>35696.639999999999</v>
      </c>
    </row>
  </sheetData>
  <mergeCells count="85">
    <mergeCell ref="A1:H1"/>
    <mergeCell ref="A3:H3"/>
    <mergeCell ref="A105:A106"/>
    <mergeCell ref="B105:B106"/>
    <mergeCell ref="B111:B112"/>
    <mergeCell ref="B71:B72"/>
    <mergeCell ref="B73:B74"/>
    <mergeCell ref="B75:B76"/>
    <mergeCell ref="B77:B78"/>
    <mergeCell ref="B79:B80"/>
    <mergeCell ref="B81:B82"/>
    <mergeCell ref="B83:H83"/>
    <mergeCell ref="A73:A74"/>
    <mergeCell ref="A75:A76"/>
    <mergeCell ref="A77:A78"/>
    <mergeCell ref="A79:A80"/>
    <mergeCell ref="A81:A82"/>
    <mergeCell ref="A71:A72"/>
    <mergeCell ref="B69:B70"/>
    <mergeCell ref="B47:B48"/>
    <mergeCell ref="B49:B50"/>
    <mergeCell ref="B51:B52"/>
    <mergeCell ref="B53:B54"/>
    <mergeCell ref="B55:B56"/>
    <mergeCell ref="B57:B58"/>
    <mergeCell ref="B59:B60"/>
    <mergeCell ref="B61:B62"/>
    <mergeCell ref="B63:B64"/>
    <mergeCell ref="B65:B66"/>
    <mergeCell ref="B67:B68"/>
    <mergeCell ref="A65:A66"/>
    <mergeCell ref="A67:A68"/>
    <mergeCell ref="B35:B36"/>
    <mergeCell ref="B37:B38"/>
    <mergeCell ref="B39:B40"/>
    <mergeCell ref="B41:B42"/>
    <mergeCell ref="B43:B44"/>
    <mergeCell ref="B45:B46"/>
    <mergeCell ref="A103:A104"/>
    <mergeCell ref="B103:B104"/>
    <mergeCell ref="A111:A112"/>
    <mergeCell ref="A157:A158"/>
    <mergeCell ref="B157:B158"/>
    <mergeCell ref="A84:A85"/>
    <mergeCell ref="A86:A87"/>
    <mergeCell ref="A88:A89"/>
    <mergeCell ref="A91:A92"/>
    <mergeCell ref="A101:A102"/>
    <mergeCell ref="B101:B102"/>
    <mergeCell ref="B84:B85"/>
    <mergeCell ref="B86:B87"/>
    <mergeCell ref="B88:B89"/>
    <mergeCell ref="B91:B92"/>
    <mergeCell ref="B24:B25"/>
    <mergeCell ref="B26:B27"/>
    <mergeCell ref="B28:B29"/>
    <mergeCell ref="B31:B32"/>
    <mergeCell ref="B33:B34"/>
    <mergeCell ref="A49:A50"/>
    <mergeCell ref="A51:A52"/>
    <mergeCell ref="A53:A54"/>
    <mergeCell ref="A55:A56"/>
    <mergeCell ref="A57:A58"/>
    <mergeCell ref="A69:A70"/>
    <mergeCell ref="A47:A48"/>
    <mergeCell ref="A24:A25"/>
    <mergeCell ref="A26:A27"/>
    <mergeCell ref="A28:A29"/>
    <mergeCell ref="A31:A32"/>
    <mergeCell ref="A33:A34"/>
    <mergeCell ref="A35:A36"/>
    <mergeCell ref="A37:A38"/>
    <mergeCell ref="A39:A40"/>
    <mergeCell ref="A41:A42"/>
    <mergeCell ref="A43:A44"/>
    <mergeCell ref="A45:A46"/>
    <mergeCell ref="A59:A60"/>
    <mergeCell ref="A61:A62"/>
    <mergeCell ref="A63:A64"/>
    <mergeCell ref="A2:H2"/>
    <mergeCell ref="A4:H4"/>
    <mergeCell ref="A6:A7"/>
    <mergeCell ref="B6:B7"/>
    <mergeCell ref="C6:C7"/>
    <mergeCell ref="F6:H6"/>
  </mergeCells>
  <pageMargins left="0.70866141732283472" right="0.70866141732283472" top="0.74803149606299213" bottom="0.74803149606299213" header="0.31496062992125984" footer="0.31496062992125984"/>
  <pageSetup paperSize="9" scale="86" firstPageNumber="211" fitToHeight="0" orientation="landscape" useFirstPageNumber="1" r:id="rId1"/>
  <headerFooter>
    <oddFooter>&amp;R&amp;12&amp;P</oddFooter>
  </headerFooter>
  <rowBreaks count="3" manualBreakCount="3">
    <brk id="82" max="7" man="1"/>
    <brk id="99" max="7" man="1"/>
    <brk id="14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50"/>
  <sheetViews>
    <sheetView tabSelected="1" zoomScaleNormal="100" workbookViewId="0">
      <selection activeCell="O23" sqref="O23"/>
    </sheetView>
  </sheetViews>
  <sheetFormatPr defaultColWidth="9.140625" defaultRowHeight="15.75" x14ac:dyDescent="0.25"/>
  <cols>
    <col min="1" max="1" width="12.140625" style="1" customWidth="1"/>
    <col min="2" max="2" width="69.5703125" style="15" customWidth="1"/>
    <col min="3" max="6" width="11.5703125" style="1" customWidth="1"/>
    <col min="7" max="16384" width="9.140625" style="1"/>
  </cols>
  <sheetData>
    <row r="2" spans="1:12" ht="38.25" customHeight="1" x14ac:dyDescent="0.3">
      <c r="A2" s="71" t="s">
        <v>181</v>
      </c>
      <c r="B2" s="71"/>
      <c r="C2" s="71"/>
      <c r="D2" s="71"/>
      <c r="E2" s="71"/>
      <c r="F2" s="71"/>
    </row>
    <row r="3" spans="1:12" ht="18.75" x14ac:dyDescent="0.3">
      <c r="A3" s="72" t="s">
        <v>155</v>
      </c>
      <c r="B3" s="72"/>
      <c r="C3" s="72"/>
      <c r="D3" s="72"/>
      <c r="E3" s="72"/>
      <c r="F3" s="72"/>
    </row>
    <row r="4" spans="1:12" x14ac:dyDescent="0.25">
      <c r="A4" s="35"/>
      <c r="B4" s="36"/>
      <c r="C4" s="36"/>
      <c r="D4" s="36"/>
      <c r="E4" s="36"/>
      <c r="F4" s="36"/>
      <c r="G4" s="33"/>
      <c r="H4" s="33"/>
      <c r="I4" s="33"/>
      <c r="J4" s="33"/>
      <c r="K4" s="33"/>
      <c r="L4" s="33"/>
    </row>
    <row r="5" spans="1:12" x14ac:dyDescent="0.25">
      <c r="A5" s="73" t="s">
        <v>0</v>
      </c>
      <c r="B5" s="73" t="s">
        <v>156</v>
      </c>
      <c r="C5" s="37" t="s">
        <v>86</v>
      </c>
      <c r="D5" s="74" t="s">
        <v>4</v>
      </c>
      <c r="E5" s="75"/>
      <c r="F5" s="76"/>
      <c r="G5" s="33"/>
      <c r="H5" s="33"/>
      <c r="I5" s="33"/>
      <c r="J5" s="33"/>
      <c r="K5" s="33"/>
      <c r="L5" s="33"/>
    </row>
    <row r="6" spans="1:12" x14ac:dyDescent="0.25">
      <c r="A6" s="73"/>
      <c r="B6" s="73"/>
      <c r="C6" s="37">
        <v>2025</v>
      </c>
      <c r="D6" s="38">
        <v>2026</v>
      </c>
      <c r="E6" s="38">
        <v>2027</v>
      </c>
      <c r="F6" s="38">
        <v>2028</v>
      </c>
      <c r="G6" s="33"/>
      <c r="H6" s="33"/>
      <c r="I6" s="33"/>
      <c r="J6" s="33"/>
      <c r="K6" s="33"/>
      <c r="L6" s="33"/>
    </row>
    <row r="7" spans="1:12" x14ac:dyDescent="0.25">
      <c r="A7" s="9" t="s">
        <v>14</v>
      </c>
      <c r="B7" s="13" t="s">
        <v>16</v>
      </c>
      <c r="C7" s="39"/>
      <c r="D7" s="39"/>
      <c r="E7" s="39"/>
      <c r="F7" s="39"/>
      <c r="G7" s="33"/>
      <c r="H7" s="33"/>
      <c r="I7" s="33"/>
      <c r="J7" s="33"/>
      <c r="K7" s="33"/>
      <c r="L7" s="33"/>
    </row>
    <row r="8" spans="1:12" x14ac:dyDescent="0.25">
      <c r="A8" s="32" t="s">
        <v>145</v>
      </c>
      <c r="B8" s="14" t="s">
        <v>188</v>
      </c>
      <c r="C8" s="34">
        <v>106.13</v>
      </c>
      <c r="D8" s="34">
        <v>105.28</v>
      </c>
      <c r="E8" s="34">
        <v>104.75</v>
      </c>
      <c r="F8" s="34">
        <v>104.2</v>
      </c>
      <c r="G8" s="33"/>
      <c r="H8" s="33"/>
      <c r="I8" s="33"/>
      <c r="J8" s="33"/>
      <c r="K8" s="33"/>
      <c r="L8" s="33"/>
    </row>
    <row r="9" spans="1:12" x14ac:dyDescent="0.25">
      <c r="A9" s="32" t="s">
        <v>39</v>
      </c>
      <c r="B9" s="14" t="s">
        <v>150</v>
      </c>
      <c r="C9" s="34">
        <v>105.41</v>
      </c>
      <c r="D9" s="34">
        <v>104.81</v>
      </c>
      <c r="E9" s="34">
        <v>104.62</v>
      </c>
      <c r="F9" s="34">
        <v>104.47</v>
      </c>
      <c r="G9" s="33"/>
      <c r="H9" s="33"/>
      <c r="I9" s="33"/>
      <c r="J9" s="33"/>
      <c r="K9" s="33"/>
      <c r="L9" s="33"/>
    </row>
    <row r="10" spans="1:12" x14ac:dyDescent="0.25">
      <c r="A10" s="40" t="s">
        <v>40</v>
      </c>
      <c r="B10" s="14" t="s">
        <v>157</v>
      </c>
      <c r="C10" s="34">
        <v>105.99440935676505</v>
      </c>
      <c r="D10" s="34">
        <v>104.78689495258297</v>
      </c>
      <c r="E10" s="34">
        <v>104.4664737606855</v>
      </c>
      <c r="F10" s="34">
        <v>104.15458964588026</v>
      </c>
      <c r="G10" s="33"/>
      <c r="H10" s="33"/>
      <c r="I10" s="33"/>
      <c r="J10" s="33"/>
      <c r="K10" s="33"/>
      <c r="L10" s="33"/>
    </row>
    <row r="11" spans="1:12" x14ac:dyDescent="0.25">
      <c r="A11" s="31"/>
      <c r="B11" s="14" t="s">
        <v>8</v>
      </c>
      <c r="C11" s="34"/>
      <c r="D11" s="34"/>
      <c r="E11" s="34"/>
      <c r="F11" s="34"/>
    </row>
    <row r="12" spans="1:12" x14ac:dyDescent="0.25">
      <c r="A12" s="31" t="s">
        <v>189</v>
      </c>
      <c r="B12" s="41" t="s">
        <v>111</v>
      </c>
      <c r="C12" s="34">
        <v>109.86902531126275</v>
      </c>
      <c r="D12" s="34">
        <v>104.62107562358969</v>
      </c>
      <c r="E12" s="34">
        <v>104.28452795004081</v>
      </c>
      <c r="F12" s="34">
        <v>104.15279406476839</v>
      </c>
    </row>
    <row r="13" spans="1:12" x14ac:dyDescent="0.25">
      <c r="A13" s="31" t="s">
        <v>190</v>
      </c>
      <c r="B13" s="41" t="s">
        <v>112</v>
      </c>
      <c r="C13" s="34">
        <v>109.86902531126275</v>
      </c>
      <c r="D13" s="34">
        <v>104.62107562358969</v>
      </c>
      <c r="E13" s="34">
        <v>104.28452795004081</v>
      </c>
      <c r="F13" s="34">
        <v>104.15279406476839</v>
      </c>
    </row>
    <row r="14" spans="1:12" x14ac:dyDescent="0.25">
      <c r="A14" s="31" t="s">
        <v>191</v>
      </c>
      <c r="B14" s="41" t="s">
        <v>113</v>
      </c>
      <c r="C14" s="34">
        <v>109.86902531126275</v>
      </c>
      <c r="D14" s="34">
        <v>104.62107562358969</v>
      </c>
      <c r="E14" s="34">
        <v>104.28452795004081</v>
      </c>
      <c r="F14" s="34">
        <v>104.15279406476839</v>
      </c>
    </row>
    <row r="15" spans="1:12" x14ac:dyDescent="0.25">
      <c r="A15" s="31" t="s">
        <v>192</v>
      </c>
      <c r="B15" s="41" t="s">
        <v>114</v>
      </c>
      <c r="C15" s="34">
        <v>106.87876853032205</v>
      </c>
      <c r="D15" s="34">
        <v>105.10179500102403</v>
      </c>
      <c r="E15" s="34">
        <v>104.3905332583976</v>
      </c>
      <c r="F15" s="34">
        <v>104.24183144365884</v>
      </c>
    </row>
    <row r="16" spans="1:12" x14ac:dyDescent="0.25">
      <c r="A16" s="31" t="s">
        <v>193</v>
      </c>
      <c r="B16" s="41" t="s">
        <v>115</v>
      </c>
      <c r="C16" s="34">
        <v>106.87876853032205</v>
      </c>
      <c r="D16" s="34">
        <v>105.10179500102403</v>
      </c>
      <c r="E16" s="34">
        <v>104.3905332583976</v>
      </c>
      <c r="F16" s="34">
        <v>104.24183144365884</v>
      </c>
    </row>
    <row r="17" spans="1:6" x14ac:dyDescent="0.25">
      <c r="A17" s="31" t="s">
        <v>194</v>
      </c>
      <c r="B17" s="41" t="s">
        <v>116</v>
      </c>
      <c r="C17" s="34">
        <v>106.87876853032205</v>
      </c>
      <c r="D17" s="34">
        <v>105.10179500102403</v>
      </c>
      <c r="E17" s="34">
        <v>104.3905332583976</v>
      </c>
      <c r="F17" s="34">
        <v>104.24183144365884</v>
      </c>
    </row>
    <row r="18" spans="1:6" ht="47.25" x14ac:dyDescent="0.25">
      <c r="A18" s="31" t="s">
        <v>195</v>
      </c>
      <c r="B18" s="41" t="s">
        <v>117</v>
      </c>
      <c r="C18" s="34">
        <v>106.32794962302781</v>
      </c>
      <c r="D18" s="34">
        <v>104.6163057369985</v>
      </c>
      <c r="E18" s="34">
        <v>104.53578878093381</v>
      </c>
      <c r="F18" s="34">
        <v>104.08090380266306</v>
      </c>
    </row>
    <row r="19" spans="1:6" x14ac:dyDescent="0.25">
      <c r="A19" s="31" t="s">
        <v>196</v>
      </c>
      <c r="B19" s="41" t="s">
        <v>118</v>
      </c>
      <c r="C19" s="34">
        <v>104.59679371961705</v>
      </c>
      <c r="D19" s="34">
        <v>105.24473116483347</v>
      </c>
      <c r="E19" s="34">
        <v>104.5343939962488</v>
      </c>
      <c r="F19" s="34">
        <v>104.26861225714855</v>
      </c>
    </row>
    <row r="20" spans="1:6" ht="31.5" x14ac:dyDescent="0.25">
      <c r="A20" s="31" t="s">
        <v>197</v>
      </c>
      <c r="B20" s="41" t="s">
        <v>119</v>
      </c>
      <c r="C20" s="34">
        <v>106.13</v>
      </c>
      <c r="D20" s="34">
        <v>105.28</v>
      </c>
      <c r="E20" s="34">
        <v>104.75</v>
      </c>
      <c r="F20" s="34">
        <v>104.2</v>
      </c>
    </row>
    <row r="21" spans="1:6" x14ac:dyDescent="0.25">
      <c r="A21" s="31" t="s">
        <v>198</v>
      </c>
      <c r="B21" s="41" t="s">
        <v>120</v>
      </c>
      <c r="C21" s="34">
        <v>99.904306056774189</v>
      </c>
      <c r="D21" s="34">
        <v>105.32826933333008</v>
      </c>
      <c r="E21" s="34">
        <v>104.33511477660575</v>
      </c>
      <c r="F21" s="34">
        <v>104.00450444285593</v>
      </c>
    </row>
    <row r="22" spans="1:6" ht="31.5" x14ac:dyDescent="0.25">
      <c r="A22" s="31" t="s">
        <v>199</v>
      </c>
      <c r="B22" s="41" t="s">
        <v>121</v>
      </c>
      <c r="C22" s="34">
        <v>106.61941935572375</v>
      </c>
      <c r="D22" s="34">
        <v>104.57443480634933</v>
      </c>
      <c r="E22" s="34">
        <v>104.73031787023592</v>
      </c>
      <c r="F22" s="34">
        <v>104.17639819730194</v>
      </c>
    </row>
    <row r="23" spans="1:6" ht="31.5" x14ac:dyDescent="0.25">
      <c r="A23" s="31" t="s">
        <v>200</v>
      </c>
      <c r="B23" s="41" t="s">
        <v>122</v>
      </c>
      <c r="C23" s="34">
        <v>106.61941935572375</v>
      </c>
      <c r="D23" s="34">
        <v>104.57443480634933</v>
      </c>
      <c r="E23" s="34">
        <v>104.73031787023592</v>
      </c>
      <c r="F23" s="34">
        <v>104.17639819730194</v>
      </c>
    </row>
    <row r="24" spans="1:6" ht="31.5" x14ac:dyDescent="0.25">
      <c r="A24" s="31" t="s">
        <v>201</v>
      </c>
      <c r="B24" s="41" t="s">
        <v>123</v>
      </c>
      <c r="C24" s="34">
        <v>106.61941935572375</v>
      </c>
      <c r="D24" s="34">
        <v>104.57443480634933</v>
      </c>
      <c r="E24" s="34">
        <v>104.73031787023592</v>
      </c>
      <c r="F24" s="34">
        <v>104.17639819730194</v>
      </c>
    </row>
    <row r="25" spans="1:6" ht="31.5" x14ac:dyDescent="0.25">
      <c r="A25" s="31" t="s">
        <v>202</v>
      </c>
      <c r="B25" s="41" t="s">
        <v>124</v>
      </c>
      <c r="C25" s="34">
        <v>106.44925495141177</v>
      </c>
      <c r="D25" s="34">
        <v>105.01047125544515</v>
      </c>
      <c r="E25" s="34">
        <v>104.60477726260757</v>
      </c>
      <c r="F25" s="34">
        <v>104.22241427605294</v>
      </c>
    </row>
    <row r="26" spans="1:6" x14ac:dyDescent="0.25">
      <c r="A26" s="31" t="s">
        <v>203</v>
      </c>
      <c r="B26" s="41" t="s">
        <v>125</v>
      </c>
      <c r="C26" s="34">
        <v>99.447827856541124</v>
      </c>
      <c r="D26" s="34">
        <v>105.44341286222947</v>
      </c>
      <c r="E26" s="34">
        <v>104.79798348541236</v>
      </c>
      <c r="F26" s="34">
        <v>104.03777512446509</v>
      </c>
    </row>
    <row r="27" spans="1:6" ht="31.5" x14ac:dyDescent="0.25">
      <c r="A27" s="31" t="s">
        <v>204</v>
      </c>
      <c r="B27" s="41" t="s">
        <v>127</v>
      </c>
      <c r="C27" s="34">
        <v>106.60727970006529</v>
      </c>
      <c r="D27" s="34">
        <v>105.12977426698855</v>
      </c>
      <c r="E27" s="34">
        <v>104.49406746430043</v>
      </c>
      <c r="F27" s="34">
        <v>104.28049378502189</v>
      </c>
    </row>
    <row r="28" spans="1:6" ht="31.5" x14ac:dyDescent="0.25">
      <c r="A28" s="31" t="s">
        <v>205</v>
      </c>
      <c r="B28" s="41" t="s">
        <v>130</v>
      </c>
      <c r="C28" s="34">
        <v>106.60727970006529</v>
      </c>
      <c r="D28" s="34">
        <v>105.12977426698855</v>
      </c>
      <c r="E28" s="34">
        <v>104.49406746430043</v>
      </c>
      <c r="F28" s="34">
        <v>104.28049378502189</v>
      </c>
    </row>
    <row r="29" spans="1:6" x14ac:dyDescent="0.25">
      <c r="A29" s="31" t="s">
        <v>206</v>
      </c>
      <c r="B29" s="41" t="s">
        <v>132</v>
      </c>
      <c r="C29" s="34">
        <v>106.60727970006529</v>
      </c>
      <c r="D29" s="34">
        <v>105.12977426698855</v>
      </c>
      <c r="E29" s="34">
        <v>104.49406746430043</v>
      </c>
      <c r="F29" s="34">
        <v>104.28049378502189</v>
      </c>
    </row>
    <row r="30" spans="1:6" ht="31.5" x14ac:dyDescent="0.25">
      <c r="A30" s="31" t="s">
        <v>207</v>
      </c>
      <c r="B30" s="41" t="s">
        <v>134</v>
      </c>
      <c r="C30" s="34">
        <v>106.60727970006529</v>
      </c>
      <c r="D30" s="34">
        <v>105.12977426698855</v>
      </c>
      <c r="E30" s="34">
        <v>104.49406746430043</v>
      </c>
      <c r="F30" s="34">
        <v>104.28049378502189</v>
      </c>
    </row>
    <row r="31" spans="1:6" ht="31.5" x14ac:dyDescent="0.25">
      <c r="A31" s="31" t="s">
        <v>208</v>
      </c>
      <c r="B31" s="41" t="s">
        <v>136</v>
      </c>
      <c r="C31" s="34">
        <v>106.60727970006529</v>
      </c>
      <c r="D31" s="34">
        <v>105.12977426698855</v>
      </c>
      <c r="E31" s="34">
        <v>104.49406746430043</v>
      </c>
      <c r="F31" s="34">
        <v>104.28049378502189</v>
      </c>
    </row>
    <row r="32" spans="1:6" ht="31.5" x14ac:dyDescent="0.25">
      <c r="A32" s="31" t="s">
        <v>209</v>
      </c>
      <c r="B32" s="41" t="s">
        <v>138</v>
      </c>
      <c r="C32" s="34">
        <v>106.60727970006529</v>
      </c>
      <c r="D32" s="34">
        <v>105.12977426698855</v>
      </c>
      <c r="E32" s="34">
        <v>104.49406746430043</v>
      </c>
      <c r="F32" s="34">
        <v>104.28049378502189</v>
      </c>
    </row>
    <row r="33" spans="1:6" x14ac:dyDescent="0.25">
      <c r="A33" s="31" t="s">
        <v>210</v>
      </c>
      <c r="B33" s="41" t="s">
        <v>140</v>
      </c>
      <c r="C33" s="34">
        <v>106.60727970006529</v>
      </c>
      <c r="D33" s="34">
        <v>105.12977426698855</v>
      </c>
      <c r="E33" s="34">
        <v>104.49406746430043</v>
      </c>
      <c r="F33" s="34">
        <v>104.28049378502189</v>
      </c>
    </row>
    <row r="34" spans="1:6" x14ac:dyDescent="0.25">
      <c r="A34" s="31" t="s">
        <v>211</v>
      </c>
      <c r="B34" s="41" t="s">
        <v>142</v>
      </c>
      <c r="C34" s="34">
        <v>106.60727970006529</v>
      </c>
      <c r="D34" s="34">
        <v>105.12977426698855</v>
      </c>
      <c r="E34" s="34">
        <v>104.49406746430043</v>
      </c>
      <c r="F34" s="34">
        <v>104.28049378502189</v>
      </c>
    </row>
    <row r="35" spans="1:6" x14ac:dyDescent="0.25">
      <c r="A35" s="31" t="s">
        <v>212</v>
      </c>
      <c r="B35" s="41" t="s">
        <v>144</v>
      </c>
      <c r="C35" s="34">
        <v>106.60727970006529</v>
      </c>
      <c r="D35" s="34">
        <v>105.12977426698855</v>
      </c>
      <c r="E35" s="34">
        <v>104.49406746430043</v>
      </c>
      <c r="F35" s="34">
        <v>104.28049378502189</v>
      </c>
    </row>
    <row r="36" spans="1:6" ht="31.5" x14ac:dyDescent="0.25">
      <c r="A36" s="31" t="s">
        <v>41</v>
      </c>
      <c r="B36" s="14" t="s">
        <v>158</v>
      </c>
      <c r="C36" s="34">
        <v>112.91619074338112</v>
      </c>
      <c r="D36" s="34">
        <v>112.17752271586485</v>
      </c>
      <c r="E36" s="34">
        <v>109.18537367335912</v>
      </c>
      <c r="F36" s="34">
        <v>104.84904608861527</v>
      </c>
    </row>
    <row r="37" spans="1:6" ht="31.5" x14ac:dyDescent="0.25">
      <c r="A37" s="31" t="s">
        <v>42</v>
      </c>
      <c r="B37" s="14" t="s">
        <v>159</v>
      </c>
      <c r="C37" s="34">
        <v>104.39780375544059</v>
      </c>
      <c r="D37" s="34">
        <v>104.30739265450333</v>
      </c>
      <c r="E37" s="34">
        <v>104.09521082963305</v>
      </c>
      <c r="F37" s="34">
        <v>103.97409323757189</v>
      </c>
    </row>
    <row r="38" spans="1:6" x14ac:dyDescent="0.25">
      <c r="A38" s="11" t="s">
        <v>15</v>
      </c>
      <c r="B38" s="42" t="s">
        <v>19</v>
      </c>
      <c r="C38" s="34"/>
      <c r="D38" s="34"/>
      <c r="E38" s="34"/>
      <c r="F38" s="34"/>
    </row>
    <row r="39" spans="1:6" x14ac:dyDescent="0.25">
      <c r="A39" s="31" t="s">
        <v>145</v>
      </c>
      <c r="B39" s="43" t="s">
        <v>19</v>
      </c>
      <c r="C39" s="34">
        <v>107.57047362323661</v>
      </c>
      <c r="D39" s="34">
        <v>104.87867935448679</v>
      </c>
      <c r="E39" s="34">
        <v>104.5055730171232</v>
      </c>
      <c r="F39" s="34">
        <v>104.22528230042698</v>
      </c>
    </row>
    <row r="40" spans="1:6" x14ac:dyDescent="0.25">
      <c r="A40" s="31" t="s">
        <v>38</v>
      </c>
      <c r="B40" s="43" t="s">
        <v>165</v>
      </c>
      <c r="C40" s="34">
        <v>107.07939235419946</v>
      </c>
      <c r="D40" s="34">
        <v>104.62207782500457</v>
      </c>
      <c r="E40" s="34">
        <v>104.24476614284472</v>
      </c>
      <c r="F40" s="34">
        <v>103.96301747765055</v>
      </c>
    </row>
    <row r="41" spans="1:6" x14ac:dyDescent="0.25">
      <c r="A41" s="31" t="s">
        <v>39</v>
      </c>
      <c r="B41" s="43" t="s">
        <v>166</v>
      </c>
      <c r="C41" s="34">
        <v>108.20987971720425</v>
      </c>
      <c r="D41" s="34">
        <v>105.18047569107488</v>
      </c>
      <c r="E41" s="34">
        <v>104.76747042650771</v>
      </c>
      <c r="F41" s="34">
        <v>104.5590738930515</v>
      </c>
    </row>
    <row r="42" spans="1:6" x14ac:dyDescent="0.25">
      <c r="A42" s="11" t="s">
        <v>21</v>
      </c>
      <c r="B42" s="42" t="s">
        <v>22</v>
      </c>
      <c r="C42" s="34"/>
      <c r="D42" s="34"/>
      <c r="E42" s="34"/>
      <c r="F42" s="34"/>
    </row>
    <row r="43" spans="1:6" x14ac:dyDescent="0.25">
      <c r="A43" s="31" t="s">
        <v>145</v>
      </c>
      <c r="B43" s="44" t="s">
        <v>164</v>
      </c>
      <c r="C43" s="34">
        <v>109.34</v>
      </c>
      <c r="D43" s="34">
        <v>105.4</v>
      </c>
      <c r="E43" s="34">
        <v>104.02</v>
      </c>
      <c r="F43" s="34">
        <v>104.03</v>
      </c>
    </row>
    <row r="44" spans="1:6" x14ac:dyDescent="0.25">
      <c r="A44" s="31" t="s">
        <v>70</v>
      </c>
      <c r="B44" s="43" t="s">
        <v>162</v>
      </c>
      <c r="C44" s="34">
        <v>108.81</v>
      </c>
      <c r="D44" s="34">
        <v>105.35</v>
      </c>
      <c r="E44" s="34">
        <v>104.03</v>
      </c>
      <c r="F44" s="34">
        <v>104.03</v>
      </c>
    </row>
    <row r="45" spans="1:6" x14ac:dyDescent="0.25">
      <c r="A45" s="31" t="s">
        <v>71</v>
      </c>
      <c r="B45" s="43" t="s">
        <v>160</v>
      </c>
      <c r="C45" s="34">
        <v>110.88</v>
      </c>
      <c r="D45" s="34">
        <v>105.33</v>
      </c>
      <c r="E45" s="34">
        <v>104.03</v>
      </c>
      <c r="F45" s="34">
        <v>104.03</v>
      </c>
    </row>
    <row r="46" spans="1:6" x14ac:dyDescent="0.25">
      <c r="A46" s="32" t="s">
        <v>72</v>
      </c>
      <c r="B46" s="43" t="s">
        <v>163</v>
      </c>
      <c r="C46" s="34">
        <v>110.74</v>
      </c>
      <c r="D46" s="34">
        <v>105.54</v>
      </c>
      <c r="E46" s="34">
        <v>104.01</v>
      </c>
      <c r="F46" s="34">
        <v>104.03</v>
      </c>
    </row>
    <row r="47" spans="1:6" x14ac:dyDescent="0.25">
      <c r="A47" s="9" t="s">
        <v>27</v>
      </c>
      <c r="B47" s="13" t="s">
        <v>24</v>
      </c>
      <c r="C47" s="34"/>
      <c r="D47" s="34"/>
      <c r="E47" s="34"/>
      <c r="F47" s="34"/>
    </row>
    <row r="48" spans="1:6" x14ac:dyDescent="0.25">
      <c r="A48" s="32" t="s">
        <v>145</v>
      </c>
      <c r="B48" s="14" t="s">
        <v>246</v>
      </c>
      <c r="C48" s="34">
        <v>107.76928576533216</v>
      </c>
      <c r="D48" s="34">
        <v>105.26288520949112</v>
      </c>
      <c r="E48" s="34">
        <v>104.44338654763581</v>
      </c>
      <c r="F48" s="34">
        <v>104.32620834267705</v>
      </c>
    </row>
    <row r="49" spans="1:6" x14ac:dyDescent="0.25">
      <c r="A49" s="11" t="s">
        <v>18</v>
      </c>
      <c r="B49" s="42" t="s">
        <v>25</v>
      </c>
      <c r="C49" s="34"/>
      <c r="D49" s="34"/>
      <c r="E49" s="34"/>
      <c r="F49" s="34"/>
    </row>
    <row r="50" spans="1:6" x14ac:dyDescent="0.25">
      <c r="A50" s="31" t="s">
        <v>145</v>
      </c>
      <c r="B50" s="43" t="s">
        <v>161</v>
      </c>
      <c r="C50" s="34">
        <v>105.34237071997387</v>
      </c>
      <c r="D50" s="34">
        <v>104.56395362841361</v>
      </c>
      <c r="E50" s="34">
        <v>104.52129315594252</v>
      </c>
      <c r="F50" s="34">
        <v>104.34202754602879</v>
      </c>
    </row>
  </sheetData>
  <mergeCells count="5">
    <mergeCell ref="A2:F2"/>
    <mergeCell ref="A3:F3"/>
    <mergeCell ref="B5:B6"/>
    <mergeCell ref="D5:F5"/>
    <mergeCell ref="A5:A6"/>
  </mergeCells>
  <pageMargins left="0.9055118110236221" right="0.31496062992125984" top="0.74803149606299213" bottom="0.74803149606299213" header="0.31496062992125984" footer="0.31496062992125984"/>
  <pageSetup paperSize="9" scale="70" firstPageNumber="219" orientation="portrait" useFirstPageNumber="1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форма 2П_действующие</vt:lpstr>
      <vt:lpstr>Входные данные</vt:lpstr>
      <vt:lpstr>'форма 2П_действующие'!_ftnref2</vt:lpstr>
      <vt:lpstr>'форма 2П_действующие'!_ftnref3</vt:lpstr>
      <vt:lpstr>'форма 2П_действующие'!Заголовки_для_печати</vt:lpstr>
      <vt:lpstr>'форма 2П_действующие'!Область_печати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2025-11-14T08:37:15Z</dcterms:modified>
  <cp:contentStatus>проект</cp:contentStatus>
</cp:coreProperties>
</file>